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ATA D\made sudarna\FILE 2024 SUDARNA\"/>
    </mc:Choice>
  </mc:AlternateContent>
  <bookViews>
    <workbookView xWindow="0" yWindow="0" windowWidth="28800" windowHeight="11835"/>
  </bookViews>
  <sheets>
    <sheet name="Summary Kegiatan" sheetId="1" r:id="rId1"/>
    <sheet name="1-Penyusunan Dokumen Perenca" sheetId="2" r:id="rId2"/>
    <sheet name="2-Koordinasi dan Penyusunan " sheetId="3" r:id="rId3"/>
    <sheet name="3-Koordinasi dan Penyusunan " sheetId="4" r:id="rId4"/>
    <sheet name="4-Koordinasi dan Penyusunan " sheetId="5" r:id="rId5"/>
    <sheet name="5-Koordinasi dan Penyusunan " sheetId="6" r:id="rId6"/>
    <sheet name="6-Evaluasi Kinerja Perangkat" sheetId="7" r:id="rId7"/>
    <sheet name="7-Penyediaan Gaji dan Tunjan" sheetId="8" r:id="rId8"/>
    <sheet name="8-Penyediaan Jasa Pemelihara" sheetId="9" r:id="rId9"/>
    <sheet name="9-Pemeliharaan atau Rehabili" sheetId="10" r:id="rId10"/>
    <sheet name="10-Pengembangan Kapasitas Mas" sheetId="11" r:id="rId11"/>
    <sheet name="11-Penyediaan Prasarana Usaha" sheetId="12" r:id="rId12"/>
    <sheet name="12-Pengawasan Pemanfaatan Rua" sheetId="13" r:id="rId13"/>
    <sheet name="13-Pengawasan Usaha Perikanan" sheetId="14" r:id="rId14"/>
    <sheet name="14-Pelaksanaan Bimbingan dan " sheetId="15" r:id="rId15"/>
    <sheet name="15-Penyediaan Bahan Logistik " sheetId="16" r:id="rId16"/>
    <sheet name="16-Penyediaan Jasa Pemelihara" sheetId="17" r:id="rId17"/>
    <sheet name="17-Pemeliharaan atau Rehabili" sheetId="18" r:id="rId18"/>
    <sheet name="18-Penyediaan Sarana Pembudid" sheetId="19" r:id="rId19"/>
    <sheet name="19-Penyediaan Bahan Logistik " sheetId="20" r:id="rId20"/>
    <sheet name="20-Penyediaan Jasa Pemelihara" sheetId="21" r:id="rId21"/>
    <sheet name="21-Pemeliharaan atau Rehabili" sheetId="22" r:id="rId22"/>
    <sheet name="22-Pelaksanaan Bimbingan dan " sheetId="23" r:id="rId23"/>
    <sheet name="23-Pelaksanaan Bimbingan, Fas" sheetId="24" r:id="rId24"/>
    <sheet name="24-Penyediaan Peralatan dan P" sheetId="25" r:id="rId25"/>
    <sheet name="25-Penyediaan Bahan Logistik " sheetId="26" r:id="rId26"/>
    <sheet name="26-Penyediaan Jasa Pemelihara" sheetId="27" r:id="rId27"/>
    <sheet name="27-Pemeliharaan atau Rehabili" sheetId="28" r:id="rId28"/>
    <sheet name="28-Pengelolaan Kawasan Konser" sheetId="29" r:id="rId29"/>
    <sheet name="29-Penyediaan Peralatan dan P" sheetId="30" r:id="rId30"/>
    <sheet name="30-Penyediaan Bahan Logistik " sheetId="31" r:id="rId31"/>
    <sheet name="31-Penyediaan Jasa Pemelihara" sheetId="32" r:id="rId32"/>
    <sheet name="32-Pemeliharaan atau Rehabili" sheetId="33" r:id="rId33"/>
    <sheet name="33-Penentuan Lokasi Pembangun" sheetId="34" r:id="rId34"/>
  </sheets>
  <calcPr calcId="152511"/>
</workbook>
</file>

<file path=xl/calcChain.xml><?xml version="1.0" encoding="utf-8"?>
<calcChain xmlns="http://schemas.openxmlformats.org/spreadsheetml/2006/main">
  <c r="Y44" i="1" l="1"/>
  <c r="V44" i="1"/>
  <c r="V11" i="1"/>
  <c r="U11" i="1"/>
  <c r="O18" i="1" l="1"/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11" i="1"/>
  <c r="O11" i="1"/>
  <c r="R12" i="1"/>
  <c r="R13" i="1"/>
  <c r="R16" i="1"/>
  <c r="R18" i="1"/>
  <c r="R35" i="1"/>
  <c r="R40" i="1"/>
  <c r="R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X31" i="1"/>
  <c r="Y31" i="1"/>
  <c r="X32" i="1"/>
  <c r="Y32" i="1"/>
  <c r="X33" i="1"/>
  <c r="Y33" i="1"/>
  <c r="X34" i="1"/>
  <c r="Y34" i="1"/>
  <c r="X35" i="1"/>
  <c r="Y35" i="1"/>
  <c r="X36" i="1"/>
  <c r="Y36" i="1"/>
  <c r="X37" i="1"/>
  <c r="Y37" i="1"/>
  <c r="X38" i="1"/>
  <c r="Y38" i="1"/>
  <c r="X39" i="1"/>
  <c r="Y39" i="1"/>
  <c r="X40" i="1"/>
  <c r="Y40" i="1"/>
  <c r="X41" i="1"/>
  <c r="Y41" i="1"/>
  <c r="X42" i="1"/>
  <c r="Y42" i="1"/>
  <c r="X43" i="1"/>
  <c r="Y43" i="1"/>
  <c r="X44" i="1"/>
  <c r="Y11" i="1"/>
  <c r="X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11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D45" i="1"/>
  <c r="X45" i="1" l="1"/>
  <c r="M45" i="1" s="1"/>
  <c r="Y45" i="1"/>
  <c r="V45" i="1"/>
  <c r="H45" i="1" s="1"/>
  <c r="U45" i="1"/>
  <c r="G45" i="1" s="1"/>
  <c r="J45" i="1" s="1"/>
  <c r="S27" i="34"/>
  <c r="R27" i="34"/>
  <c r="Q27" i="34"/>
  <c r="P27" i="34"/>
  <c r="L27" i="34"/>
  <c r="K27" i="34"/>
  <c r="J27" i="34"/>
  <c r="F27" i="34"/>
  <c r="E27" i="34"/>
  <c r="D27" i="34"/>
  <c r="S25" i="34"/>
  <c r="S23" i="34"/>
  <c r="S21" i="34"/>
  <c r="S19" i="34"/>
  <c r="S17" i="34"/>
  <c r="S15" i="34"/>
  <c r="S13" i="34"/>
  <c r="S11" i="34"/>
  <c r="S23" i="33"/>
  <c r="R23" i="33"/>
  <c r="Q23" i="33"/>
  <c r="P23" i="33"/>
  <c r="L23" i="33"/>
  <c r="K23" i="33"/>
  <c r="J23" i="33"/>
  <c r="F23" i="33"/>
  <c r="E23" i="33"/>
  <c r="D23" i="33"/>
  <c r="S21" i="33"/>
  <c r="S19" i="33"/>
  <c r="S17" i="33"/>
  <c r="S15" i="33"/>
  <c r="S13" i="33"/>
  <c r="S11" i="33"/>
  <c r="S17" i="32"/>
  <c r="R17" i="32"/>
  <c r="Q17" i="32"/>
  <c r="P17" i="32"/>
  <c r="L17" i="32"/>
  <c r="K17" i="32"/>
  <c r="J17" i="32"/>
  <c r="F17" i="32"/>
  <c r="E17" i="32"/>
  <c r="D17" i="32"/>
  <c r="S15" i="32"/>
  <c r="S13" i="32"/>
  <c r="S11" i="32"/>
  <c r="S19" i="31"/>
  <c r="R19" i="31"/>
  <c r="Q19" i="31"/>
  <c r="P19" i="31"/>
  <c r="L19" i="31"/>
  <c r="K19" i="31"/>
  <c r="J19" i="31"/>
  <c r="F19" i="31"/>
  <c r="E19" i="31"/>
  <c r="D19" i="31"/>
  <c r="S17" i="31"/>
  <c r="S15" i="31"/>
  <c r="S13" i="31"/>
  <c r="S11" i="31"/>
  <c r="S17" i="30"/>
  <c r="R17" i="30"/>
  <c r="Q17" i="30"/>
  <c r="P17" i="30"/>
  <c r="L17" i="30"/>
  <c r="K17" i="30"/>
  <c r="J17" i="30"/>
  <c r="F17" i="30"/>
  <c r="E17" i="30"/>
  <c r="D17" i="30"/>
  <c r="S15" i="30"/>
  <c r="S13" i="30"/>
  <c r="S11" i="30"/>
  <c r="S31" i="29"/>
  <c r="R31" i="29"/>
  <c r="Q31" i="29"/>
  <c r="P31" i="29"/>
  <c r="L31" i="29"/>
  <c r="K31" i="29"/>
  <c r="J31" i="29"/>
  <c r="F31" i="29"/>
  <c r="E31" i="29"/>
  <c r="D31" i="29"/>
  <c r="S29" i="29"/>
  <c r="S27" i="29"/>
  <c r="S25" i="29"/>
  <c r="S23" i="29"/>
  <c r="S21" i="29"/>
  <c r="S19" i="29"/>
  <c r="S17" i="29"/>
  <c r="S15" i="29"/>
  <c r="S13" i="29"/>
  <c r="S11" i="29"/>
  <c r="S33" i="28"/>
  <c r="R33" i="28"/>
  <c r="Q33" i="28"/>
  <c r="P33" i="28"/>
  <c r="L33" i="28"/>
  <c r="K33" i="28"/>
  <c r="J33" i="28"/>
  <c r="F33" i="28"/>
  <c r="E33" i="28"/>
  <c r="D33" i="28"/>
  <c r="S31" i="28"/>
  <c r="S29" i="28"/>
  <c r="S27" i="28"/>
  <c r="S25" i="28"/>
  <c r="S23" i="28"/>
  <c r="S21" i="28"/>
  <c r="S19" i="28"/>
  <c r="S17" i="28"/>
  <c r="S15" i="28"/>
  <c r="S13" i="28"/>
  <c r="S11" i="28"/>
  <c r="S17" i="27"/>
  <c r="R17" i="27"/>
  <c r="Q17" i="27"/>
  <c r="P17" i="27"/>
  <c r="L17" i="27"/>
  <c r="K17" i="27"/>
  <c r="J17" i="27"/>
  <c r="F17" i="27"/>
  <c r="E17" i="27"/>
  <c r="D17" i="27"/>
  <c r="S15" i="27"/>
  <c r="S13" i="27"/>
  <c r="S11" i="27"/>
  <c r="S21" i="26"/>
  <c r="R21" i="26"/>
  <c r="Q21" i="26"/>
  <c r="P21" i="26"/>
  <c r="L21" i="26"/>
  <c r="K21" i="26"/>
  <c r="J21" i="26"/>
  <c r="F21" i="26"/>
  <c r="E21" i="26"/>
  <c r="D21" i="26"/>
  <c r="S19" i="26"/>
  <c r="S17" i="26"/>
  <c r="S15" i="26"/>
  <c r="S13" i="26"/>
  <c r="S11" i="26"/>
  <c r="S15" i="25"/>
  <c r="R15" i="25"/>
  <c r="Q15" i="25"/>
  <c r="P15" i="25"/>
  <c r="L15" i="25"/>
  <c r="K15" i="25"/>
  <c r="J15" i="25"/>
  <c r="F15" i="25"/>
  <c r="E15" i="25"/>
  <c r="D15" i="25"/>
  <c r="S13" i="25"/>
  <c r="S11" i="25"/>
  <c r="S15" i="24"/>
  <c r="R15" i="24"/>
  <c r="Q15" i="24"/>
  <c r="P15" i="24"/>
  <c r="L15" i="24"/>
  <c r="K15" i="24"/>
  <c r="J15" i="24"/>
  <c r="F15" i="24"/>
  <c r="E15" i="24"/>
  <c r="D15" i="24"/>
  <c r="S13" i="24"/>
  <c r="S11" i="24"/>
  <c r="S37" i="23"/>
  <c r="R37" i="23"/>
  <c r="Q37" i="23"/>
  <c r="P37" i="23"/>
  <c r="L37" i="23"/>
  <c r="K37" i="23"/>
  <c r="J37" i="23"/>
  <c r="F37" i="23"/>
  <c r="E37" i="23"/>
  <c r="D37" i="23"/>
  <c r="S35" i="23"/>
  <c r="S33" i="23"/>
  <c r="S31" i="23"/>
  <c r="S29" i="23"/>
  <c r="S27" i="23"/>
  <c r="S25" i="23"/>
  <c r="S23" i="23"/>
  <c r="S21" i="23"/>
  <c r="S19" i="23"/>
  <c r="S17" i="23"/>
  <c r="S15" i="23"/>
  <c r="S13" i="23"/>
  <c r="S11" i="23"/>
  <c r="S39" i="22"/>
  <c r="R39" i="22"/>
  <c r="Q39" i="22"/>
  <c r="P39" i="22"/>
  <c r="L39" i="22"/>
  <c r="K39" i="22"/>
  <c r="J39" i="22"/>
  <c r="F39" i="22"/>
  <c r="E39" i="22"/>
  <c r="D39" i="22"/>
  <c r="S37" i="22"/>
  <c r="S35" i="22"/>
  <c r="S33" i="22"/>
  <c r="S31" i="22"/>
  <c r="S29" i="22"/>
  <c r="S27" i="22"/>
  <c r="S25" i="22"/>
  <c r="S23" i="22"/>
  <c r="S21" i="22"/>
  <c r="S19" i="22"/>
  <c r="S17" i="22"/>
  <c r="S15" i="22"/>
  <c r="S13" i="22"/>
  <c r="S11" i="22"/>
  <c r="S25" i="21"/>
  <c r="R25" i="21"/>
  <c r="Q25" i="21"/>
  <c r="P25" i="21"/>
  <c r="L25" i="21"/>
  <c r="K25" i="21"/>
  <c r="J25" i="21"/>
  <c r="F25" i="21"/>
  <c r="E25" i="21"/>
  <c r="D25" i="21"/>
  <c r="S23" i="21"/>
  <c r="S21" i="21"/>
  <c r="S19" i="21"/>
  <c r="S17" i="21"/>
  <c r="S15" i="21"/>
  <c r="S13" i="21"/>
  <c r="S11" i="21"/>
  <c r="S21" i="20"/>
  <c r="R21" i="20"/>
  <c r="Q21" i="20"/>
  <c r="P21" i="20"/>
  <c r="L21" i="20"/>
  <c r="K21" i="20"/>
  <c r="J21" i="20"/>
  <c r="F21" i="20"/>
  <c r="E21" i="20"/>
  <c r="D21" i="20"/>
  <c r="S19" i="20"/>
  <c r="S17" i="20"/>
  <c r="S15" i="20"/>
  <c r="S13" i="20"/>
  <c r="S11" i="20"/>
  <c r="S27" i="19"/>
  <c r="R27" i="19"/>
  <c r="Q27" i="19"/>
  <c r="P27" i="19"/>
  <c r="L27" i="19"/>
  <c r="K27" i="19"/>
  <c r="J27" i="19"/>
  <c r="F27" i="19"/>
  <c r="E27" i="19"/>
  <c r="D27" i="19"/>
  <c r="S25" i="19"/>
  <c r="S23" i="19"/>
  <c r="S21" i="19"/>
  <c r="S19" i="19"/>
  <c r="S17" i="19"/>
  <c r="S15" i="19"/>
  <c r="S13" i="19"/>
  <c r="S11" i="19"/>
  <c r="S35" i="18"/>
  <c r="R35" i="18"/>
  <c r="Q35" i="18"/>
  <c r="P35" i="18"/>
  <c r="L35" i="18"/>
  <c r="K35" i="18"/>
  <c r="J35" i="18"/>
  <c r="F35" i="18"/>
  <c r="E35" i="18"/>
  <c r="D35" i="18"/>
  <c r="S33" i="18"/>
  <c r="S31" i="18"/>
  <c r="S29" i="18"/>
  <c r="S27" i="18"/>
  <c r="S25" i="18"/>
  <c r="S23" i="18"/>
  <c r="S21" i="18"/>
  <c r="S19" i="18"/>
  <c r="S17" i="18"/>
  <c r="S15" i="18"/>
  <c r="S13" i="18"/>
  <c r="S11" i="18"/>
  <c r="S25" i="17"/>
  <c r="R25" i="17"/>
  <c r="Q25" i="17"/>
  <c r="P25" i="17"/>
  <c r="L25" i="17"/>
  <c r="K25" i="17"/>
  <c r="J25" i="17"/>
  <c r="F25" i="17"/>
  <c r="E25" i="17"/>
  <c r="D25" i="17"/>
  <c r="S23" i="17"/>
  <c r="S21" i="17"/>
  <c r="S19" i="17"/>
  <c r="S17" i="17"/>
  <c r="S15" i="17"/>
  <c r="S13" i="17"/>
  <c r="S11" i="17"/>
  <c r="S17" i="16"/>
  <c r="R17" i="16"/>
  <c r="Q17" i="16"/>
  <c r="P17" i="16"/>
  <c r="L17" i="16"/>
  <c r="K17" i="16"/>
  <c r="J17" i="16"/>
  <c r="F17" i="16"/>
  <c r="E17" i="16"/>
  <c r="D17" i="16"/>
  <c r="S15" i="16"/>
  <c r="S13" i="16"/>
  <c r="S11" i="16"/>
  <c r="S29" i="15"/>
  <c r="R29" i="15"/>
  <c r="Q29" i="15"/>
  <c r="P29" i="15"/>
  <c r="L29" i="15"/>
  <c r="K29" i="15"/>
  <c r="J29" i="15"/>
  <c r="F29" i="15"/>
  <c r="E29" i="15"/>
  <c r="D29" i="15"/>
  <c r="S27" i="15"/>
  <c r="S25" i="15"/>
  <c r="S23" i="15"/>
  <c r="S21" i="15"/>
  <c r="S19" i="15"/>
  <c r="S17" i="15"/>
  <c r="S15" i="15"/>
  <c r="S13" i="15"/>
  <c r="S11" i="15"/>
  <c r="S15" i="14"/>
  <c r="R15" i="14"/>
  <c r="Q15" i="14"/>
  <c r="P15" i="14"/>
  <c r="L15" i="14"/>
  <c r="K15" i="14"/>
  <c r="J15" i="14"/>
  <c r="F15" i="14"/>
  <c r="E15" i="14"/>
  <c r="D15" i="14"/>
  <c r="S13" i="14"/>
  <c r="S11" i="14"/>
  <c r="S15" i="13"/>
  <c r="R15" i="13"/>
  <c r="Q15" i="13"/>
  <c r="P15" i="13"/>
  <c r="L15" i="13"/>
  <c r="K15" i="13"/>
  <c r="J15" i="13"/>
  <c r="F15" i="13"/>
  <c r="E15" i="13"/>
  <c r="D15" i="13"/>
  <c r="S11" i="13"/>
  <c r="S35" i="12"/>
  <c r="R35" i="12"/>
  <c r="Q35" i="12"/>
  <c r="P35" i="12"/>
  <c r="L35" i="12"/>
  <c r="K35" i="12"/>
  <c r="J35" i="12"/>
  <c r="F35" i="12"/>
  <c r="E35" i="12"/>
  <c r="D35" i="12"/>
  <c r="S33" i="12"/>
  <c r="S31" i="12"/>
  <c r="S29" i="12"/>
  <c r="S27" i="12"/>
  <c r="S25" i="12"/>
  <c r="S23" i="12"/>
  <c r="S21" i="12"/>
  <c r="S19" i="12"/>
  <c r="S17" i="12"/>
  <c r="S15" i="12"/>
  <c r="S13" i="12"/>
  <c r="S11" i="12"/>
  <c r="S27" i="11"/>
  <c r="R27" i="11"/>
  <c r="Q27" i="11"/>
  <c r="P27" i="11"/>
  <c r="L27" i="11"/>
  <c r="K27" i="11"/>
  <c r="J27" i="11"/>
  <c r="F27" i="11"/>
  <c r="E27" i="11"/>
  <c r="D27" i="11"/>
  <c r="S25" i="11"/>
  <c r="S23" i="11"/>
  <c r="S21" i="11"/>
  <c r="S19" i="11"/>
  <c r="S17" i="11"/>
  <c r="S15" i="11"/>
  <c r="S13" i="11"/>
  <c r="S11" i="11"/>
  <c r="S33" i="10"/>
  <c r="R33" i="10"/>
  <c r="Q33" i="10"/>
  <c r="P33" i="10"/>
  <c r="L33" i="10"/>
  <c r="K33" i="10"/>
  <c r="J33" i="10"/>
  <c r="F33" i="10"/>
  <c r="E33" i="10"/>
  <c r="D33" i="10"/>
  <c r="S31" i="10"/>
  <c r="S29" i="10"/>
  <c r="S27" i="10"/>
  <c r="S25" i="10"/>
  <c r="S23" i="10"/>
  <c r="S21" i="10"/>
  <c r="S19" i="10"/>
  <c r="S17" i="10"/>
  <c r="S15" i="10"/>
  <c r="S13" i="10"/>
  <c r="S11" i="10"/>
  <c r="S23" i="9"/>
  <c r="R23" i="9"/>
  <c r="Q23" i="9"/>
  <c r="P23" i="9"/>
  <c r="L23" i="9"/>
  <c r="K23" i="9"/>
  <c r="J23" i="9"/>
  <c r="F23" i="9"/>
  <c r="E23" i="9"/>
  <c r="D23" i="9"/>
  <c r="S21" i="9"/>
  <c r="S19" i="9"/>
  <c r="S17" i="9"/>
  <c r="S15" i="9"/>
  <c r="S13" i="9"/>
  <c r="S11" i="9"/>
  <c r="S45" i="8"/>
  <c r="R45" i="8"/>
  <c r="Q45" i="8"/>
  <c r="P45" i="8"/>
  <c r="L45" i="8"/>
  <c r="K45" i="8"/>
  <c r="J45" i="8"/>
  <c r="F45" i="8"/>
  <c r="E45" i="8"/>
  <c r="D45" i="8"/>
  <c r="S43" i="8"/>
  <c r="S41" i="8"/>
  <c r="S39" i="8"/>
  <c r="S37" i="8"/>
  <c r="S35" i="8"/>
  <c r="S33" i="8"/>
  <c r="S31" i="8"/>
  <c r="S29" i="8"/>
  <c r="S27" i="8"/>
  <c r="S25" i="8"/>
  <c r="S23" i="8"/>
  <c r="S21" i="8"/>
  <c r="S19" i="8"/>
  <c r="S17" i="8"/>
  <c r="S15" i="8"/>
  <c r="S13" i="8"/>
  <c r="S11" i="8"/>
  <c r="S21" i="7"/>
  <c r="R21" i="7"/>
  <c r="Q21" i="7"/>
  <c r="P21" i="7"/>
  <c r="L21" i="7"/>
  <c r="K21" i="7"/>
  <c r="J21" i="7"/>
  <c r="F21" i="7"/>
  <c r="E21" i="7"/>
  <c r="D21" i="7"/>
  <c r="S19" i="7"/>
  <c r="S17" i="7"/>
  <c r="S15" i="7"/>
  <c r="S13" i="7"/>
  <c r="S11" i="7"/>
  <c r="S15" i="6"/>
  <c r="R15" i="6"/>
  <c r="Q15" i="6"/>
  <c r="P15" i="6"/>
  <c r="L15" i="6"/>
  <c r="K15" i="6"/>
  <c r="J15" i="6"/>
  <c r="F15" i="6"/>
  <c r="E15" i="6"/>
  <c r="D15" i="6"/>
  <c r="S11" i="6"/>
  <c r="S15" i="5"/>
  <c r="R15" i="5"/>
  <c r="Q15" i="5"/>
  <c r="P15" i="5"/>
  <c r="L15" i="5"/>
  <c r="K15" i="5"/>
  <c r="J15" i="5"/>
  <c r="F15" i="5"/>
  <c r="E15" i="5"/>
  <c r="D15" i="5"/>
  <c r="S11" i="5"/>
  <c r="S15" i="4"/>
  <c r="R15" i="4"/>
  <c r="Q15" i="4"/>
  <c r="P15" i="4"/>
  <c r="L15" i="4"/>
  <c r="K15" i="4"/>
  <c r="J15" i="4"/>
  <c r="F15" i="4"/>
  <c r="E15" i="4"/>
  <c r="D15" i="4"/>
  <c r="S11" i="4"/>
  <c r="S15" i="3"/>
  <c r="R15" i="3"/>
  <c r="Q15" i="3"/>
  <c r="P15" i="3"/>
  <c r="L15" i="3"/>
  <c r="K15" i="3"/>
  <c r="J15" i="3"/>
  <c r="F15" i="3"/>
  <c r="E15" i="3"/>
  <c r="D15" i="3"/>
  <c r="S11" i="3"/>
  <c r="S19" i="2"/>
  <c r="R19" i="2"/>
  <c r="Q19" i="2"/>
  <c r="P19" i="2"/>
  <c r="L19" i="2"/>
  <c r="K19" i="2"/>
  <c r="J19" i="2"/>
  <c r="F19" i="2"/>
  <c r="E19" i="2"/>
  <c r="D19" i="2"/>
  <c r="S17" i="2"/>
  <c r="S15" i="2"/>
  <c r="S13" i="2"/>
  <c r="S11" i="2"/>
  <c r="F45" i="1"/>
  <c r="E45" i="1"/>
  <c r="S45" i="1" s="1"/>
  <c r="O44" i="1"/>
  <c r="R44" i="1" s="1"/>
  <c r="O43" i="1"/>
  <c r="R43" i="1" s="1"/>
  <c r="O42" i="1"/>
  <c r="R42" i="1" s="1"/>
  <c r="O41" i="1"/>
  <c r="R41" i="1" s="1"/>
  <c r="O40" i="1"/>
  <c r="O39" i="1"/>
  <c r="R39" i="1" s="1"/>
  <c r="O38" i="1"/>
  <c r="R38" i="1" s="1"/>
  <c r="O37" i="1"/>
  <c r="R37" i="1" s="1"/>
  <c r="O36" i="1"/>
  <c r="R36" i="1" s="1"/>
  <c r="O35" i="1"/>
  <c r="O34" i="1"/>
  <c r="R34" i="1" s="1"/>
  <c r="O33" i="1"/>
  <c r="R33" i="1" s="1"/>
  <c r="O32" i="1"/>
  <c r="R32" i="1" s="1"/>
  <c r="O31" i="1"/>
  <c r="R31" i="1" s="1"/>
  <c r="O30" i="1"/>
  <c r="R30" i="1" s="1"/>
  <c r="O29" i="1"/>
  <c r="R29" i="1" s="1"/>
  <c r="O28" i="1"/>
  <c r="R28" i="1" s="1"/>
  <c r="O27" i="1"/>
  <c r="R27" i="1" s="1"/>
  <c r="O26" i="1"/>
  <c r="R26" i="1" s="1"/>
  <c r="O25" i="1"/>
  <c r="R25" i="1" s="1"/>
  <c r="O24" i="1"/>
  <c r="R24" i="1" s="1"/>
  <c r="O23" i="1"/>
  <c r="R23" i="1" s="1"/>
  <c r="O22" i="1"/>
  <c r="R22" i="1" s="1"/>
  <c r="O21" i="1"/>
  <c r="R21" i="1" s="1"/>
  <c r="O20" i="1"/>
  <c r="R20" i="1" s="1"/>
  <c r="O19" i="1"/>
  <c r="R19" i="1" s="1"/>
  <c r="O17" i="1"/>
  <c r="R17" i="1" s="1"/>
  <c r="O16" i="1"/>
  <c r="O15" i="1"/>
  <c r="R15" i="1" s="1"/>
  <c r="O14" i="1"/>
  <c r="R14" i="1" s="1"/>
  <c r="O13" i="1"/>
  <c r="O12" i="1"/>
  <c r="N45" i="1" l="1"/>
  <c r="O45" i="1" s="1"/>
  <c r="R45" i="1" s="1"/>
  <c r="P45" i="1"/>
  <c r="I45" i="1"/>
  <c r="K45" i="1"/>
  <c r="L45" i="1" s="1"/>
  <c r="Q45" i="1" l="1"/>
</calcChain>
</file>

<file path=xl/sharedStrings.xml><?xml version="1.0" encoding="utf-8"?>
<sst xmlns="http://schemas.openxmlformats.org/spreadsheetml/2006/main" count="2492" uniqueCount="259">
  <si>
    <t>REKAPITULASI REALISASI FISIK DAN KEUANGAN</t>
  </si>
  <si>
    <t>DINAS KELAUTAN DAN PERIKANAN</t>
  </si>
  <si>
    <t>PEMERINTAH PROVINSI BALI</t>
  </si>
  <si>
    <t>TAHUN ANGGARAN 2023</t>
  </si>
  <si>
    <t>NO</t>
  </si>
  <si>
    <t>PROGRAM</t>
  </si>
  <si>
    <t>KEGIATAN / SUB KEGIATAN</t>
  </si>
  <si>
    <t>JUMLAH DANA (Rp.)</t>
  </si>
  <si>
    <t>REALISASI DANA (Rp.)</t>
  </si>
  <si>
    <t>BOBOT KEGIATAN</t>
  </si>
  <si>
    <t>PROSENTASE</t>
  </si>
  <si>
    <t>SISA ANGGARAN (Rp.)</t>
  </si>
  <si>
    <t>FISIK</t>
  </si>
  <si>
    <t>FISIK x BOBOT KEGIATAN</t>
  </si>
  <si>
    <t>KEUANGAN</t>
  </si>
  <si>
    <t>KEUANGAN x BOBOT KEGIATAN</t>
  </si>
  <si>
    <t>TARGET</t>
  </si>
  <si>
    <t>REALISASI</t>
  </si>
  <si>
    <t>DEVIASI</t>
  </si>
  <si>
    <t>A</t>
  </si>
  <si>
    <t>B</t>
  </si>
  <si>
    <t>C</t>
  </si>
  <si>
    <t>D</t>
  </si>
  <si>
    <t>E</t>
  </si>
  <si>
    <t>F 
 (D / ΣD)</t>
  </si>
  <si>
    <t>G</t>
  </si>
  <si>
    <t>H</t>
  </si>
  <si>
    <t>I</t>
  </si>
  <si>
    <t>J 
 (F x G)</t>
  </si>
  <si>
    <t>K 
 (F x H)</t>
  </si>
  <si>
    <t>L 
 (F x I)</t>
  </si>
  <si>
    <t>M</t>
  </si>
  <si>
    <t>N</t>
  </si>
  <si>
    <t>O</t>
  </si>
  <si>
    <t>P 
 (F x M)</t>
  </si>
  <si>
    <t>Q 
 (F x N)</t>
  </si>
  <si>
    <t>R 
 (F x O)</t>
  </si>
  <si>
    <t>S 
 (D - E)</t>
  </si>
  <si>
    <t>PROGRAM PENUNJANG URUSAN PEMERINTAHAN DAERAH PROVINSI
(3.25.01)</t>
  </si>
  <si>
    <t>Perencanaan, Penganggaran, dan Evaluasi Kinerja Perangkat Daerah / Penyusunan Dokumen Perencanaan Perangkat Daerah
(3.25.01.1.01.01)
[Dinas Kelautan dan Perikanan]
Sumber Dana : PENDAPATAN ASLI DAERAH (PAD)</t>
  </si>
  <si>
    <t>Perencanaan, Penganggaran, dan Evaluasi Kinerja Perangkat Daerah / Koordinasi dan Penyusunan Dokumen RKA- SKPD
(3.25.01.1.01.02)
[Dinas Kelautan dan Perikanan]
Sumber Dana : PENDAPATAN ASLI DAERAH (PAD)</t>
  </si>
  <si>
    <t>Perencanaan, Penganggaran, dan Evaluasi Kinerja Perangkat Daerah / Koordinasi dan Penyusunan Dokumen Perubahan RKA-SKPD
(3.25.01.1.01.03)
[Dinas Kelautan dan Perikanan]
Sumber Dana : PENDAPATAN ASLI DAERAH (PAD)</t>
  </si>
  <si>
    <t>Perencanaan, Penganggaran, dan Evaluasi Kinerja Perangkat Daerah / Koordinasi dan Penyusunan DPA-SKPD
(3.25.01.1.01.04)
[Dinas Kelautan dan Perikanan]
Sumber Dana : PENDAPATAN ASLI DAERAH (PAD)</t>
  </si>
  <si>
    <t>Perencanaan, Penganggaran, dan Evaluasi Kinerja Perangkat Daerah / Koordinasi dan Penyusunan Perubahan DPA- SKPD
(3.25.01.1.01.05)
[Dinas Kelautan dan Perikanan]
Sumber Dana : PENDAPATAN ASLI DAERAH (PAD)</t>
  </si>
  <si>
    <t>Perencanaan, Penganggaran, dan Evaluasi Kinerja Perangkat Daerah / Evaluasi Kinerja Perangkat Daerah
(3.25.01.1.01.07)
[Dinas Kelautan dan Perikanan]
Sumber Dana : PENDAPATAN ASLI DAERAH (PAD)</t>
  </si>
  <si>
    <t>Administrasi Keuangan Perangkat Daerah / Penyediaan Gaji dan Tunjangan ASN
(3.25.01.1.02.01)
[Dinas Kelautan dan Perikanan]
Sumber Dana : PENDAPATAN ASLI DAERAH (PAD), Dana Transfer Umum-Dana Alokasi Umum</t>
  </si>
  <si>
    <t>Pemeliharaan Barang Milik Daerah Penunjang Urusan Pemerintahan Daerah / Penyediaan Jasa Pemeliharaan, Biaya Pemeliharaan dan Pajak Kendaraan Perorangan Dinas atau Kendaraan Dinas Jabatan
(3.25.01.1.09.01)
[Dinas Kelautan dan Perikanan]
Sumber Dana : Pajak Daerah, Dana Transfer Khusus-Dana Alokasi Khusus Non Fisik</t>
  </si>
  <si>
    <t>Pemeliharaan Barang Milik Daerah Penunjang Urusan Pemerintahan Daerah / Pemeliharaan/Rehabilitasi Gedung Kantor dan Bangunan Lainnya
(3.25.01.1.09.09)
[Dinas Kelautan dan Perikanan]
Sumber Dana : Pajak Daerah, Dana Transfer Khusus-Dana Alokasi Khusus Non Fisik</t>
  </si>
  <si>
    <t>PROGRAM PENGELOLAAN KELAUTAN, PESISIR DAN PULAU-PULAU KECIL
(3.25.02)</t>
  </si>
  <si>
    <t>Pemberdayaan Masyarakat Pesisir dan Pulau-Pulau Kecil / Pengembangan Kapasitas Masyarakat Pesisir dan Pulau-Pulau Kecil
(3.25.02.1.03.01)
[Dinas Kelautan dan Perikanan]
Sumber Dana : PENDAPATAN ASLI DAERAH (PAD)</t>
  </si>
  <si>
    <t>PROGRAM PENGELOLAAN PERIKANAN TANGKAP
(3.25.03)</t>
  </si>
  <si>
    <t>Pengelolaan Penangkapan Ikan di Wilayah Laut Sampai Dengan 12 Mil / Penyediaan Prasarana Usaha Perikanan Tangkap
(3.25.03.1.01.02)
[Dinas Kelautan dan Perikanan]
Sumber Dana : PENDAPATAN ASLI DAERAH (PAD), Dana Insentif Daerah</t>
  </si>
  <si>
    <t>PROGRAM PENGAWASAN SUMBER DAYA KELAUTAN DAN PERIKANAN
(3.25.05)</t>
  </si>
  <si>
    <t>Pengawasan Sumber Daya Kelautan dan Perikanan sampai dengan 12 Mil / Pengawasan Pemanfaatan Ruang Laut sampai dengan 12 Mil
(3.25.05.1.01.01)
[Dinas Kelautan dan Perikanan]
Sumber Dana : PENDAPATAN ASLI DAERAH (PAD)</t>
  </si>
  <si>
    <t>Pengawasan Sumber Daya Kelautan dan Perikanan sampai dengan 12 Mil / Pengawasan Usaha Perikanan Bidang Pembudidayaan Ikan di Laut sampai dengan 12 Mil
(3.25.05.1.01.03)
[Dinas Kelautan dan Perikanan]
Sumber Dana : PENDAPATAN ASLI DAERAH (PAD)</t>
  </si>
  <si>
    <t>PROGRAM PENGOLAHAN DAN PEMASARAN HASIL PERIKANAN
(3.25.06)</t>
  </si>
  <si>
    <t>Pemeliharaan Barang Milik Daerah Penunjang Urusan Pemerintahan Daerah / Penyediaan Jasa Pemeliharaan, Biaya Pemeliharaan, Pajak dan Perizinan Kendaraan Dinas Operasional atau Lapangan
(3.25.01.1.09.02)
[UPTD Produksi Perikanan Budidaya Air Payau/Laut]
Sumber Dana : Pajak Daerah</t>
  </si>
  <si>
    <t>Pemeliharaan Barang Milik Daerah Penunjang Urusan Pemerintahan Daerah / Pemeliharaan/Rehabilitasi Gedung Kantor dan Bangunan Lainnya
(3.25.01.1.09.09)
[UPTD Produksi Perikanan Budidaya Air Payau/Laut]
Sumber Dana : Pajak Daerah</t>
  </si>
  <si>
    <t>PROGRAM PENGELOLAAN PERIKANAN BUDIDAYA
(3.25.04)</t>
  </si>
  <si>
    <t>Pengelolaan Pembudidayaan Ikan di Laut / Penyediaan Sarana Pembudidayaan Ikan di Air Payau dan Air Tawar yang Penggunaan Sumber Dayanya Lebih Efisien apabila Dilakukan oleh Daerah Provinsidan/atau Manfaat atau Dampak Negatifnya Lintas Daerah Kabupaten/Kota
(3.25.04.1.05.05)
[UPTD Produksi Perikanan Budidaya Air Payau/Laut]
Sumber Dana : PENDAPATAN ASLI DAERAH (PAD), Dana Insentif Daerah</t>
  </si>
  <si>
    <t>Administrasi Umum Perangkat Daerah / Penyediaan Bahan Logistik Kantor
(3.25.01.1.06.04)
[UPTD Pengujian dan Penerapan Mutu Hasil Perikanan]
Sumber Dana : PENDAPATAN ASLI DAERAH (PAD)</t>
  </si>
  <si>
    <t>Pemeliharaan Barang Milik Daerah Penunjang Urusan Pemerintahan Daerah / Penyediaan Jasa Pemeliharaan, Biaya Pemeliharaan, Pajak dan Perizinan Kendaraan Dinas Operasional atau Lapangan
(3.25.01.1.09.02)
[UPTD Pengujian dan Penerapan Mutu Hasil Perikanan]
Sumber Dana : PENDAPATAN ASLI DAERAH (PAD)</t>
  </si>
  <si>
    <t>Pemeliharaan Barang Milik Daerah Penunjang Urusan Pemerintahan Daerah / Pemeliharaan/Rehabilitasi Gedung Kantor dan Bangunan Lainnya
(3.25.01.1.09.09)
[UPTD Pengujian dan Penerapan Mutu Hasil Perikanan]
Sumber Dana : PENDAPATAN ASLI DAERAH (PAD)</t>
  </si>
  <si>
    <t>Pembinaan Mutu dan Keamanan Hasil Perikanan bagi Usaha Pengolahan dan Pemasaran Skala Menengah dan Besar / Pelaksanaan Bimbingan dan Penerapan Persyaratan atau Standar Pada Usaha Pengolahan dan Pemasaran Skala Menengah dan Besar
(3.25.06.1.02.01)
[UPTD Pengujian dan Penerapan Mutu Hasil Perikanan]
Sumber Dana : PENDAPATAN ASLI DAERAH (PAD)</t>
  </si>
  <si>
    <t>Administrasi Umum Perangkat Daerah / Penyediaan Peralatan dan Perlengkapan Kantor
(3.25.01.1.06.02)
[UPTD Kawasan Konservasi Perairan Bali]
Sumber Dana : PENDAPATAN ASLI DAERAH (PAD)</t>
  </si>
  <si>
    <t>Administrasi Umum Perangkat Daerah / Penyediaan Bahan Logistik Kantor
(3.25.01.1.06.04)
[UPTD Kawasan Konservasi Perairan Bali]
Sumber Dana : PENDAPATAN ASLI DAERAH (PAD)</t>
  </si>
  <si>
    <t>Pemeliharaan Barang Milik Daerah Penunjang Urusan Pemerintahan Daerah / Penyediaan Jasa Pemeliharaan, Biaya Pemeliharaan, Pajak dan Perizinan Kendaraan Dinas Operasional atau Lapangan
(3.25.01.1.09.02)
[UPTD Kawasan Konservasi Perairan Bali]
Sumber Dana : PENDAPATAN ASLI DAERAH (PAD)</t>
  </si>
  <si>
    <t>Pemeliharaan Barang Milik Daerah Penunjang Urusan Pemerintahan Daerah / Pemeliharaan/Rehabilitasi Gedung Kantor dan Bangunan Lainnya
(3.25.01.1.09.09)
[UPTD Kawasan Konservasi Perairan Bali]
Sumber Dana : PENDAPATAN ASLI DAERAH (PAD)</t>
  </si>
  <si>
    <t>Pengelolaan Ruang Laut Sampai Dengan 12 Mil di Luar Minyak dan Gas Bumi / Pengelolaan Kawasan Konservasi di Wilayah Pesisir dan Pulau-Pulau Kecil Berdasarkan Penetapan dari Pemerintah Pusat
(3.25.02.1.01.02)
[UPTD Kawasan Konservasi Provinsi Bali]
Sumber Dana : PENDAPATAN ASLI DAERAH (PAD)</t>
  </si>
  <si>
    <t>Administrasi Umum Perangkat Daerah / Penyediaan Peralatan dan Perlengkapan Kantor
(3.25.01.1.06.02)
[UPTD Pelabuhan Perikanan]
Sumber Dana : PENDAPATAN ASLI DAERAH (PAD)</t>
  </si>
  <si>
    <t>Administrasi Umum Perangkat Daerah / Penyediaan Bahan Logistik Kantor
(3.25.01.1.06.04)
[UPTD Pelabuhan Perikanan]
Sumber Dana : PENDAPATAN ASLI DAERAH (PAD)</t>
  </si>
  <si>
    <t>Pemeliharaan Barang Milik Daerah Penunjang Urusan Pemerintahan Daerah / Penyediaan Jasa Pemeliharaan, Biaya Pemeliharaan, Pajak dan Perizinan Kendaraan Dinas Operasional atau Lapangan
(3.25.01.1.09.02)
[UPTD Pelabuhan Perikanan]
Sumber Dana : PENDAPATAN ASLI DAERAH (PAD)</t>
  </si>
  <si>
    <t>Pemeliharaan Barang Milik Daerah Penunjang Urusan Pemerintahan Daerah / Pemeliharaan/Rehabilitasi Gedung Kantor dan Bangunan Lainnya
(3.25.01.1.09.09)
[UPTD Pelabuhan Perikanan]
Sumber Dana : PENDAPATAN ASLI DAERAH (PAD)</t>
  </si>
  <si>
    <t>Penetapan Lokasi Pembangunan serta Pengelolaan Pelabuhan Perikanan Provinsi / Penentuan Lokasi Pembangunan Pelabuhan Perikanan
(3.25.03.1.06.01)
[UPTD Pelabuhan Perikanan]
Sumber Dana : PENDAPATAN ASLI DAERAH (PAD)</t>
  </si>
  <si>
    <t>TOTAL</t>
  </si>
  <si>
    <t>Denpasar, 10 Oktober 2023</t>
  </si>
  <si>
    <t>Mengetahui,</t>
  </si>
  <si>
    <t>Kepala Dinas Kelautan Dan Perikanan Provinsi Bali</t>
  </si>
  <si>
    <t>Ir. Putu Sumardiana, MP.</t>
  </si>
  <si>
    <t>NIP. 19670714 199403 1 003</t>
  </si>
  <si>
    <t>PADA BULAN September 2023</t>
  </si>
  <si>
    <t>PROVINSI</t>
  </si>
  <si>
    <t>: BALI</t>
  </si>
  <si>
    <t>SKPD</t>
  </si>
  <si>
    <t>: DINAS KELAUTAN DAN PERIKANAN / DINAS KELAUTAN DAN PERIKANAN</t>
  </si>
  <si>
    <t>PROGRAM / KEGIATAN / SUB KEGIATAN</t>
  </si>
  <si>
    <t>TOLOK UKUR DAN TARGET 
 KINERJA KEGIATAN</t>
  </si>
  <si>
    <t>RENCANA BIAYA 1 TAHUN (Rp.)</t>
  </si>
  <si>
    <t>BOBOT REKENING BELANJA</t>
  </si>
  <si>
    <t>PROSENTASE (%)</t>
  </si>
  <si>
    <t>PERMASALAHAN / 
 UPAYA PEMECAHANNYA / 
 KETERANGAN LAINNYA</t>
  </si>
  <si>
    <t>F 
 (D / ΣPAGU KEGIATAN)</t>
  </si>
  <si>
    <t>T</t>
  </si>
  <si>
    <t>Belanja Alat/Bahan untuk Kegiatan Kantor-Alat Tulis Kantor
(5.1.02.01.01.0024)</t>
  </si>
  <si>
    <t>Perencanaan, Penganggaran, dan Evaluasi Kinerja Perangkat Daerah / Penyusunan Dokumen Perencanaan Perangkat Daerah
(3.25.01.1.01.01)
 Sumber Dana : PENDAPATAN ASLI DAERAH (PAD)</t>
  </si>
  <si>
    <t>Belanja Alat/Bahan untuk Kegiatan Kantor- Kertas dan Cover
(5.1.02.01.01.0025)</t>
  </si>
  <si>
    <t>Proses administrasi</t>
  </si>
  <si>
    <t>Belanja Alat/Bahan untuk Kegiatan Kantor-Bahan Komputer
(5.1.02.01.01.0029)</t>
  </si>
  <si>
    <t>Belanja Makanan dan Minuman Rapat
(5.1.02.01.01.0052)</t>
  </si>
  <si>
    <t>Proses SPJ</t>
  </si>
  <si>
    <t>Pengguna Anggaran/Kuasa Pengguna Anggaran,</t>
  </si>
  <si>
    <t>Pejabat Pelaksana Teknis Kegiatan,</t>
  </si>
  <si>
    <t>Penyusunan Dokumen Perencanaan Perangkat Daerah</t>
  </si>
  <si>
    <t>Ir. Putu Sumardiana, MP</t>
  </si>
  <si>
    <t>Ir. I Made Dwi Wirya Astawa, M.Agb</t>
  </si>
  <si>
    <t>NIP. 196707141994031003</t>
  </si>
  <si>
    <t>NIP. 196603251991031004</t>
  </si>
  <si>
    <t>Perencanaan, Penganggaran, dan Evaluasi Kinerja Perangkat Daerah / Koordinasi dan Penyusunan Dokumen RKA- SKPD
(3.25.01.1.01.02)
 Sumber Dana : PENDAPATAN ASLI DAERAH (PAD)</t>
  </si>
  <si>
    <t>Koordinasi dan Penyusunan Dokumen RKA- SKPD</t>
  </si>
  <si>
    <t>Perencanaan, Penganggaran, dan Evaluasi Kinerja Perangkat Daerah / Koordinasi dan Penyusunan Dokumen Perubahan RKA-SKPD
(3.25.01.1.01.03)
 Sumber Dana : PENDAPATAN ASLI DAERAH (PAD)</t>
  </si>
  <si>
    <t>Koordinasi dan Penyusunan Dokumen Perubahan RKA-SKPD</t>
  </si>
  <si>
    <t>Perencanaan, Penganggaran, dan Evaluasi Kinerja Perangkat Daerah / Koordinasi dan Penyusunan DPA-SKPD
(3.25.01.1.01.04)
 Sumber Dana : PENDAPATAN ASLI DAERAH (PAD)</t>
  </si>
  <si>
    <t>Koordinasi dan Penyusunan DPA-SKPD</t>
  </si>
  <si>
    <t>Perencanaan, Penganggaran, dan Evaluasi Kinerja Perangkat Daerah / Koordinasi dan Penyusunan Perubahan DPA- SKPD
(3.25.01.1.01.05)
 Sumber Dana : PENDAPATAN ASLI DAERAH (PAD)</t>
  </si>
  <si>
    <t>Koordinasi dan Penyusunan Perubahan DPA- SKPD</t>
  </si>
  <si>
    <t>Perencanaan, Penganggaran, dan Evaluasi Kinerja Perangkat Daerah / Evaluasi Kinerja Perangkat Daerah
(3.25.01.1.01.07)
 Sumber Dana : PENDAPATAN ASLI DAERAH (PAD)</t>
  </si>
  <si>
    <t>Belanja Perjalanan Dinas Dalam Kota
(5.1.02.04.01.0003)</t>
  </si>
  <si>
    <t>Evaluasi Kinerja Perangkat Daerah</t>
  </si>
  <si>
    <t>Belanja Gaji Pokok PNS
(5.1.01.01.01.0001)</t>
  </si>
  <si>
    <t>Administrasi Keuangan Perangkat Daerah / Penyediaan Gaji dan Tunjangan ASN
(3.25.01.1.02.01)
 Sumber Dana : PENDAPATAN ASLI DAERAH (PAD), Dana Transfer Umum-Dana Alokasi Umum</t>
  </si>
  <si>
    <t>Belanja Tunjangan Keluarga PNS
(5.1.01.01.02.0001)</t>
  </si>
  <si>
    <t>Belanja Tunjangan Jabatan PNS
(5.1.01.01.03.0001)</t>
  </si>
  <si>
    <t>Belanja Tunjangan Fungsional PNS
(5.1.01.01.04.0001)</t>
  </si>
  <si>
    <t>Belanja Tunjangan Fungsional Umum PNS
(5.1.01.01.05.0001)</t>
  </si>
  <si>
    <t>Belanja Tunjangan Beras PNS
(5.1.01.01.06.0001)</t>
  </si>
  <si>
    <t>Belanja Tunjangan PPh/Tunjangan Khusus PNS
(5.1.01.01.07.0001)</t>
  </si>
  <si>
    <t>Belanja Pembulatan Gaji PNS
(5.1.01.01.08.0001)</t>
  </si>
  <si>
    <t>Belanja Iuran Jaminan Kesehatan PNS
(5.1.01.01.09.0001)</t>
  </si>
  <si>
    <t>Belanja Iuran Jaminan Kecelakaan Kerja PNS
(5.1.01.01.10.0001)</t>
  </si>
  <si>
    <t>Belanja Iuran Jaminan Kematian PNS
(5.1.01.01.11.0001)</t>
  </si>
  <si>
    <t>Belanja Iuran Simpanan Peserta Tabungan Perumahan Rakyat PNS
(5.1.01.01.12.0001)</t>
  </si>
  <si>
    <t>Tambahan Penghasilan berdasarkan Beban Kerja PNS
(5.1.01.02.01.0001)</t>
  </si>
  <si>
    <t>Tambahan Penghasilan berdasarkan Kondisi Kerja PNS
(5.1.01.02.03.0001)</t>
  </si>
  <si>
    <t>Tambahan Penghasilan berdasarkan Prestasi Kerja PNS
(5.1.01.02.05.0001)</t>
  </si>
  <si>
    <t>Belanja Honorarium Penanggungjawaban Pengelola Keuangan
(5.1.01.03.07.0001)</t>
  </si>
  <si>
    <t>Belanja Jasa Pengelolaan BMD yang Tidak Menghasilkan Pendapatan
(5.1.01.03.08.0002)</t>
  </si>
  <si>
    <t>Penyediaan Gaji dan Tunjangan ASN</t>
  </si>
  <si>
    <t>Belanja Bahan-Bahan Bakar dan Pelumas
(5.1.02.01.01.0004)</t>
  </si>
  <si>
    <t>Pemeliharaan Barang Milik Daerah Penunjang Urusan Pemerintahan Daerah / Penyediaan Jasa Pemeliharaan, Biaya Pemeliharaan dan Pajak Kendaraan Perorangan Dinas atau Kendaraan Dinas Jabatan
(3.25.01.1.09.01)
 Sumber Dana : Pajak Daerah, Dana Transfer Khusus-Dana Alokasi Khusus Non Fisik</t>
  </si>
  <si>
    <t>Belanja Jasa Tenaga Supir
(5.1.02.02.01.0033)</t>
  </si>
  <si>
    <t>Belanja Pembayaran Pajak, Bea, dan Perizinan
(5.1.02.02.01.0067)</t>
  </si>
  <si>
    <t>Belanja Iuran Jaminan Kesehatan bagi Non ASN
(5.1.02.02.02.0005)</t>
  </si>
  <si>
    <t>Belanja Iuran Jaminan Kecelakaan Kerja bagi Non ASN
(5.1.02.02.02.0006)</t>
  </si>
  <si>
    <t>Belanja Iuran Jaminan Kematian bagi Non ASN
(5.1.02.02.02.0007)</t>
  </si>
  <si>
    <t>Penyediaan Jasa Pemeliharaan, Biaya Pemeliharaan dan Pajak Kendaraan Perorangan Dinas atau Kendaraan Dinas Jabatan</t>
  </si>
  <si>
    <t>Belanja Alat/Bahan untuk Kegiatan Kantor-Perabot Kantor
(5.1.02.01.01.0030)</t>
  </si>
  <si>
    <t>Pemeliharaan Barang Milik Daerah Penunjang Urusan Pemerintahan Daerah / Pemeliharaan/Rehabilitasi Gedung Kantor dan Bangunan Lainnya
(3.25.01.1.09.09)
 Sumber Dana : Pajak Daerah, Dana Transfer Khusus-Dana Alokasi Khusus Non Fisik</t>
  </si>
  <si>
    <t>Belanja Alat/Bahan untuk Kegiatan Kantor-Alat/Bahan untuk Kegiatan Kantor Lainnya
(5.1.02.01.01.0036)</t>
  </si>
  <si>
    <t>Belanja Jasa Tenaga Administrasi
(5.1.02.02.01.0026)</t>
  </si>
  <si>
    <t>Belanja Jasa Tenaga Kebersihan
(5.1.02.02.01.0030)</t>
  </si>
  <si>
    <t>Belanja Jasa Tenaga Keamanan
(5.1.02.02.01.0031)</t>
  </si>
  <si>
    <t>Belanja Tagihan Telepon
(5.1.02.02.01.0059)</t>
  </si>
  <si>
    <t>Belanja Tagihan Air
(5.1.02.02.01.0060)</t>
  </si>
  <si>
    <t>Belanja Tagihan Listrik
(5.1.02.02.01.0061)</t>
  </si>
  <si>
    <t>Pemeliharaan/Rehabilitasi Gedung Kantor dan Bangunan Lainnya</t>
  </si>
  <si>
    <t>Pemberdayaan Masyarakat Pesisir dan Pulau-Pulau Kecil / Pengembangan Kapasitas Masyarakat Pesisir dan Pulau-Pulau Kecil
(3.25.02.1.03.01)
 Sumber Dana : PENDAPATAN ASLI DAERAH (PAD)</t>
  </si>
  <si>
    <t>Pengembangan Kapasitas Masyarakat Pesisir dan Pulau-Pulau Kecil</t>
  </si>
  <si>
    <t>Ir. Ketut Astari, M.Si</t>
  </si>
  <si>
    <t>NIP. 196610101993032010</t>
  </si>
  <si>
    <t>Pengelolaan Penangkapan Ikan di Wilayah Laut Sampai Dengan 12 Mil / Penyediaan Prasarana Usaha Perikanan Tangkap
(3.25.03.1.01.02)
 Sumber Dana : PENDAPATAN ASLI DAERAH (PAD), Dana Insentif Daerah</t>
  </si>
  <si>
    <t>Honorarium Narasumber atau Pembahas, Moderator, Pembawa Acara, dan Panitia
(5.1.02.02.01.0003)</t>
  </si>
  <si>
    <t>Belanja Perjalanan Dinas Paket Meeting Dalam Kota
(5.1.02.04.01.0004)</t>
  </si>
  <si>
    <t>Belanja Hibah Uang kepada Badan dan Lembaga Nirlaba, Sukarela Bersifat SosialKemasyarakatan
(5.1.05.05.03.0001)</t>
  </si>
  <si>
    <t>Penyediaan Prasarana Usaha Perikanan Tangkap</t>
  </si>
  <si>
    <t>I Ketut Purianta, S.Pi., M.Si</t>
  </si>
  <si>
    <t>NIP. 196612311989031143</t>
  </si>
  <si>
    <t>Belanja Sewa Alat Angkutan Apung Bermotor Lainnya
(5.1.02.02.04.0052)</t>
  </si>
  <si>
    <t>Pengawasan Sumber Daya Kelautan dan Perikanan sampai dengan 12 Mil / Pengawasan Pemanfaatan Ruang Laut sampai dengan 12 Mil
(3.25.05.1.01.01)
 Sumber Dana : PENDAPATAN ASLI DAERAH (PAD)</t>
  </si>
  <si>
    <t>Pengawasan Pemanfaatan Ruang Laut sampai dengan 12 Mil</t>
  </si>
  <si>
    <t>I Putu Masdika, S.P., M.Si</t>
  </si>
  <si>
    <t>NIP. 196502281998031004</t>
  </si>
  <si>
    <t>Pengawasan Sumber Daya Kelautan dan Perikanan sampai dengan 12 Mil / Pengawasan Usaha Perikanan Bidang Pembudidayaan Ikan di Laut sampai dengan 12 Mil
(3.25.05.1.01.03)
 Sumber Dana : PENDAPATAN ASLI DAERAH (PAD)</t>
  </si>
  <si>
    <t>Pengawasan Usaha Perikanan Bidang Pembudidayaan Ikan di Laut sampai dengan 12 Mil</t>
  </si>
  <si>
    <t>Belanja Bahan-Bahan Lainnya
(5.1.02.01.01.0012)</t>
  </si>
  <si>
    <t>Pembinaan Mutu dan Keamanan Hasil Perikanan bagi Usaha Pengolahan dan Pemasaran Skala Menengah dan Besar / Pelaksanaan Bimbingan dan Penerapan Persyaratan atau Standar Pada Usaha Pengolahan dan Pemasaran Skala Menengah dan Besar
(3.25.06.1.02.01)
 Sumber Dana : PENDAPATAN ASLI DAERAH (PAD)</t>
  </si>
  <si>
    <t>Belanja Alat/Bahan untuk Kegiatan Kantor-Benda Pos
(5.1.02.01.01.0027)</t>
  </si>
  <si>
    <t>Belanja Makanan dan Minuman Aktivitas Lapangan
(5.1.02.01.01.0058)</t>
  </si>
  <si>
    <t>Pelaksanaan Bimbingan dan Penerapan Persyaratan atau Standar Pada Usaha Pengolahan dan Pemasaran Skala Menengah dan Besar</t>
  </si>
  <si>
    <t>I Putu Wiwa Wirawan, S.Pi</t>
  </si>
  <si>
    <t>NIP. 196712311989031117</t>
  </si>
  <si>
    <t>: DINAS KELAUTAN DAN PERIKANAN / UPTD PRODUKSI PERIKANAN BUDIDAYA AIR PAYAU/LAUT</t>
  </si>
  <si>
    <t>Administrasi Umum Perangkat Daerah / Penyediaan Bahan Logistik Kantor
(3.25.01.1.06.04)
 Sumber Dana : Pajak Daerah</t>
  </si>
  <si>
    <t>Belanja Alat/Bahan untuk Kegiatan Kantor-Alat Listrik
(5.1.02.01.01.0031)</t>
  </si>
  <si>
    <t>Penyediaan Bahan Logistik Kantor</t>
  </si>
  <si>
    <t>Ir. I Gusti Ayu Yuliadi Astiti, M.Si</t>
  </si>
  <si>
    <t>NIP. 196607131991032014</t>
  </si>
  <si>
    <t>Pemeliharaan Barang Milik Daerah Penunjang Urusan Pemerintahan Daerah / Penyediaan Jasa Pemeliharaan, Biaya Pemeliharaan, Pajak dan Perizinan Kendaraan Dinas Operasional atau Lapangan
(3.25.01.1.09.02)
 Sumber Dana : Pajak Daerah</t>
  </si>
  <si>
    <t>Belanja Pemeliharaan Alat Angkutan-Alat Angkutan Darat Bermotor-Kendaraan Dinas BermotorPerorangan
(5.1.02.03.02.0035)</t>
  </si>
  <si>
    <t>Penyediaan Jasa Pemeliharaan, Biaya Pemeliharaan, Pajak dan Perizinan Kendaraan Dinas Operasional atau Lapangan</t>
  </si>
  <si>
    <t>Pemeliharaan Barang Milik Daerah Penunjang Urusan Pemerintahan Daerah / Pemeliharaan/Rehabilitasi Gedung Kantor dan Bangunan Lainnya
(3.25.01.1.09.09)
 Sumber Dana : Pajak Daerah</t>
  </si>
  <si>
    <t>Belanja Jasa Tenaga Laboratorium
(5.1.02.02.01.0015)</t>
  </si>
  <si>
    <t>sesuai pemakaian</t>
  </si>
  <si>
    <t>Belanja Bahan-Bahan Kimia
(5.1.02.01.01.0002)</t>
  </si>
  <si>
    <t>Masih proses tanda tangan</t>
  </si>
  <si>
    <t>Pengelolaan Pembudidayaan Ikan di Laut / Penyediaan Sarana Pembudidayaan Ikan di Air Payau dan Air Tawar yang Penggunaan Sumber Dayanya Lebih Efisien apabila Dilakukan oleh Daerah Provinsidan/atau Manfaat atau Dampak Negatifnya Lintas Daerah Kabupaten/Kota
(3.25.04.1.05.05)
 Sumber Dana : PENDAPATAN ASLI DAERAH (PAD), Dana Insentif Daerah</t>
  </si>
  <si>
    <t>Belanja Bahan-Bahan/Bibit Ternak/Bibit Ikan
(5.1.02.01.01.0011)</t>
  </si>
  <si>
    <t>Belanja Obat-Obatan-Obat
(5.1.02.01.01.0037)</t>
  </si>
  <si>
    <t>Belanja Natura dan Pakan-Natura
(5.1.02.01.01.0043)</t>
  </si>
  <si>
    <t>Belanja Natura dan Pakan-Pakan
(5.1.02.01.01.0044)</t>
  </si>
  <si>
    <t>Penyediaan Sarana Pembudidayaan Ikan di Air Payau dan Air Tawar yang Penggunaan Sumber Dayanya Lebih Efisien apabila Dilakukan oleh Daerah Provinsidan/atau Manfaat atau Dampak Negatifnya Lintas Daerah Kabupaten/Kota</t>
  </si>
  <si>
    <t>: DINAS KELAUTAN DAN PERIKANAN / UPTD PENGUJIAN DAN PENERAPAN MUTU HASIL PERIKANAN</t>
  </si>
  <si>
    <t>Administrasi Umum Perangkat Daerah / Penyediaan Bahan Logistik Kantor
(3.25.01.1.06.04)
 Sumber Dana : PENDAPATAN ASLI DAERAH (PAD)</t>
  </si>
  <si>
    <t>Ir. Ni Luh Putu Susiniasih, M.Si</t>
  </si>
  <si>
    <t>NIP. 196810221994032006</t>
  </si>
  <si>
    <t>Pemeliharaan Barang Milik Daerah Penunjang Urusan Pemerintahan Daerah / Penyediaan Jasa Pemeliharaan, Biaya Pemeliharaan, Pajak dan Perizinan Kendaraan Dinas Operasional atau Lapangan
(3.25.01.1.09.02)
 Sumber Dana : PENDAPATAN ASLI DAERAH (PAD)</t>
  </si>
  <si>
    <t>Pemeliharaan Barang Milik Daerah Penunjang Urusan Pemerintahan Daerah / Pemeliharaan/Rehabilitasi Gedung Kantor dan Bangunan Lainnya
(3.25.01.1.09.09)
 Sumber Dana : PENDAPATAN ASLI DAERAH (PAD)</t>
  </si>
  <si>
    <t>Masih proses SPJ</t>
  </si>
  <si>
    <t>Sesuai pemakaian</t>
  </si>
  <si>
    <t>Belanja Pemeliharaan Alat Kantor dan Rumah Tangga-Alat Rumah Tangga-Alat Pendingin
(5.1.02.03.02.0121)</t>
  </si>
  <si>
    <t>Belanja Pemeliharaan Komputer-Komputer Unit-Personal Computer
(5.1.02.03.02.0405)</t>
  </si>
  <si>
    <t>Masih dalam proses SPJ</t>
  </si>
  <si>
    <t>Belanja Bahan-Isi Tabung Gas
(5.1.02.01.01.0010)</t>
  </si>
  <si>
    <t>Masih dalam proses administrasi SPJ</t>
  </si>
  <si>
    <t>efisiensi</t>
  </si>
  <si>
    <t>Evisiensi sesuau arahan Sekda</t>
  </si>
  <si>
    <t>Belanja Jasa Audit/Surveillance ISO
(5.1.02.02.01.0036)</t>
  </si>
  <si>
    <t>Belanja Jasa Kontribusi Asosiasi
(5.1.02.02.01.0048)</t>
  </si>
  <si>
    <t>Belanja Pemeliharaan Alat Laboratorium-Unit Alat Laboratorium Kimia Nuklir-Unit AlatLaboratorium Kimia Nuklir Lainnya
(5.1.02.03.02.0307)</t>
  </si>
  <si>
    <t>Belanja Perjalanan Dinas Biasa
(5.1.02.04.01.0001)</t>
  </si>
  <si>
    <t>Evisiensi</t>
  </si>
  <si>
    <t>Belanja Jasa yang Diberikan kepada Pihak Ketiga/Pihak Lain
(5.1.02.05.02.0001)</t>
  </si>
  <si>
    <t>Belanja Modal Unit Alat Laboratorium Kimia Nuklir Lainnya
(5.2.02.08.02.0006)</t>
  </si>
  <si>
    <t>Pembinaan Mutu dan Keamanan Hasil Perikanan bagi Usaha Pengolahan dan Pemasaran Skala Menengah dan Besar / Pelaksanaan Bimbingan, Fasilitasi, Pemantauan, dan Evaluasi Terhadap Mutu dan Keamanan Hasil Perikanan dalam rangka Menghasilkan Produk yang Amanuntuk Dikonsumsi atau Digunakan, dan Berdaya Saing
(3.25.06.1.02.02)
 Sumber Dana : PENDAPATAN ASLI DAERAH (PAD)</t>
  </si>
  <si>
    <t>Pelaksanaan Bimbingan, Fasilitasi, Pemantauan, dan Evaluasi Terhadap Mutu dan Keamanan Hasil Perikanan dalam rangka Menghasilkan Produk yang Amanuntuk Dikonsumsi atau Digunakan, dan Berdaya Saing</t>
  </si>
  <si>
    <t>: DINAS KELAUTAN DAN PERIKANAN / UPTD KAWASAN KONSERVASI PERAIRAN BALI</t>
  </si>
  <si>
    <t>Administrasi Umum Perangkat Daerah / Penyediaan Peralatan dan Perlengkapan Kantor
(3.25.01.1.06.02)
 Sumber Dana : PENDAPATAN ASLI DAERAH (PAD)</t>
  </si>
  <si>
    <t>Penyediaan Peralatan dan Perlengkapan Kantor</t>
  </si>
  <si>
    <t>Ir. I Nengah Bagus Sugiarta</t>
  </si>
  <si>
    <t>NIP. 196812011993031011</t>
  </si>
  <si>
    <t>Belanja Jasa Tenaga Penanganan Prasarana dan Sarana Umum
(5.1.02.02.01.0016)</t>
  </si>
  <si>
    <t>Belanja Modal Mebel
(5.2.02.05.02.0001)</t>
  </si>
  <si>
    <t>Belanja Modal Personal Computer
(5.2.02.10.01.0002)</t>
  </si>
  <si>
    <t>Rasionalisasi anggaran sesuai Surat EdaranSekretaris Daerah Provinsi Bali Nomor 5232 Tahun 2023 tentang Pengendalian Pelaksanaan Belanja Daerah pada APBD Semesta Berencana Provinsi Bali TA. 2023</t>
  </si>
  <si>
    <t>: DINAS KELAUTAN DAN PERIKANAN / UPTD KAWASAN KONSERVASI PROVINSI BALI</t>
  </si>
  <si>
    <t>Pengelolaan Ruang Laut Sampai Dengan 12 Mil di Luar Minyak dan Gas Bumi / Pengelolaan Kawasan Konservasi di Wilayah Pesisir dan Pulau-Pulau Kecil Berdasarkan Penetapan dari Pemerintah Pusat
(3.25.02.1.01.02)
 Sumber Dana : PENDAPATAN ASLI DAERAH (PAD)</t>
  </si>
  <si>
    <t>Belanja Alat/Bahan untuk Kegiatan Kantor-Perlengkapan Dinas
(5.1.02.01.01.0032)</t>
  </si>
  <si>
    <t>Belanja Pakaian Olahraga
(5.1.02.01.01.0076)</t>
  </si>
  <si>
    <t>Belanja Jasa Operator Kapal
(5.1.02.02.01.0057)</t>
  </si>
  <si>
    <t>Pengelolaan Kawasan Konservasi di Wilayah Pesisir dan Pulau-Pulau Kecil Berdasarkan Penetapan dari Pemerintah Pusat</t>
  </si>
  <si>
    <t>: DINAS KELAUTAN DAN PERIKANAN / UPTD PELABUHAN PERIKANAN</t>
  </si>
  <si>
    <t>Ir. I Wayan Kasna</t>
  </si>
  <si>
    <t>NIP. 196606252007011033</t>
  </si>
  <si>
    <t>Belanja Alat/Bahan untuk Kegiatan Kantor-Alat/Bahan untuk Kegiatan KantorLainnya
(5.1.02.01.01.0036)</t>
  </si>
  <si>
    <t>PPK Belum Dipilih</t>
  </si>
  <si>
    <t>PPTK Belum Dipilih</t>
  </si>
  <si>
    <t>NIP. PPK Belum Dipilih</t>
  </si>
  <si>
    <t>NIP. PPTK Belum Dipilih</t>
  </si>
  <si>
    <t>Penetapan Lokasi Pembangunan serta Pengelolaan Pelabuhan Perikanan Provinsi / Penentuan Lokasi Pembangunan Pelabuhan Perikanan
(3.25.03.1.06.01)
 Sumber Dana : PENDAPATAN ASLI DAERAH (PAD)</t>
  </si>
  <si>
    <t>Penentuan Lokasi Pembangunan Pelabuhan Perikanan</t>
  </si>
  <si>
    <t>Administrasi Umum Perangkat Daerah 
(3.25.01.1.06)/ Penyediaan Bahan Logistik Kantor (3.25.01.1.06.04)
[Dinas Kelautan dan Perikanan]
Sumber Dana : PENDAPATAN ASLI DAERAH (PAD)</t>
  </si>
  <si>
    <t>Pembinaan Mutu dan Keamanan Hasil Perikanan bagi Usaha Pengolahan dan Pemasaran Skala Menengah dan Besar / Pelaksanaan Bimbingan dan Penerapan Persyaratan atau Standar Pada Usaha Pengolahan dan Pemasaran Skala Menengah dan Besar
(3.25.06.1.02.01)
[Dinas Kelautan dan Perikanan]
Sumber Dana : PENDAPATAN ASLI DAERAH (PAD)</t>
  </si>
  <si>
    <t>Administrasi Umum Perangkat Daerah / Penyediaan Bahan Logistik Kantor
(3.25.01.1.06.04)
[UPTD Produksi Perikanan Budidaya Air Payau/Laut]
Sumber Dana : Pajak Daerah</t>
  </si>
  <si>
    <t>BULAN LAPORAN: DESEMBER</t>
  </si>
  <si>
    <t>KETERANGAN</t>
  </si>
  <si>
    <t>Penghentian belanja sesuai SE Sekda 8004 tahun 2023</t>
  </si>
  <si>
    <t>Denpasar, 10 Januari  2024</t>
  </si>
  <si>
    <t>Pembinaan Mutu dan Keamanan Hasil Perikanan bagi Usaha Pengolahan dan Pemasaran Skala Menengah dan Besar / Pelaksanaan Bimbingan, Fasilitasi, Pemantauan, dan Evaluasi Terhadap Mutu dan Keamanan Hasil Perikanan dalam rangka Menghasilkan Produk yang Aman untuk Dikonsumsi atau Digunakan, dan Berdaya Saing
(3.25.06.1.02.02)
[UPTD Pengujian dan Penerapan Mutu Hasil Perikanan]
Sumber Dana : PENDAPATAN ASLI DAERAH (PAD)</t>
  </si>
  <si>
    <t>Tidak dilaksanakan sesuai Surat Edaran Sekretaris Daerah Nomor 8004 Tahun 2023</t>
  </si>
  <si>
    <t>Gaji tiga orang pegawai non ASN tidak dibayarkan karena mengundurkan diri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</si>
</sst>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#,##0_-"/>
    <numFmt numFmtId="165" formatCode="#,##0.00_-"/>
    <numFmt numFmtId="166" formatCode="_-* #,##0_-;\-* #,##0_-;_-* &quot;-&quot;_-;_-@_-"/>
  </numFmts>
  <fonts count="1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b/>
      <u/>
      <sz val="10"/>
      <color rgb="FF000000"/>
      <name val="Tahoma"/>
      <family val="2"/>
    </font>
    <font>
      <sz val="11"/>
      <color theme="0"/>
      <name val="Calibri"/>
      <family val="2"/>
    </font>
    <font>
      <sz val="10"/>
      <color rgb="FF000000"/>
      <name val="Tahoma"/>
      <family val="2"/>
    </font>
    <font>
      <sz val="12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DD2FF"/>
        <bgColor rgb="FF1DD2FF"/>
      </patternFill>
    </fill>
    <fill>
      <patternFill patternType="solid">
        <fgColor rgb="FFE8E8E8"/>
        <bgColor rgb="FFE8E8E8"/>
      </patternFill>
    </fill>
    <fill>
      <patternFill patternType="solid">
        <fgColor theme="0"/>
        <bgColor rgb="FFE8E8E8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8" fillId="0" borderId="0"/>
    <xf numFmtId="0" fontId="7" fillId="0" borderId="0"/>
  </cellStyleXfs>
  <cellXfs count="4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4" fillId="0" borderId="0" xfId="0" applyFont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2" fontId="3" fillId="3" borderId="2" xfId="0" applyNumberFormat="1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5" fillId="5" borderId="0" xfId="0" applyFont="1" applyFill="1"/>
    <xf numFmtId="0" fontId="5" fillId="0" borderId="0" xfId="0" applyFont="1"/>
    <xf numFmtId="0" fontId="6" fillId="0" borderId="0" xfId="0" applyFont="1"/>
    <xf numFmtId="0" fontId="3" fillId="3" borderId="5" xfId="0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vertical="center" wrapText="1"/>
    </xf>
    <xf numFmtId="0" fontId="0" fillId="0" borderId="4" xfId="0" applyBorder="1"/>
    <xf numFmtId="0" fontId="0" fillId="0" borderId="4" xfId="0" applyBorder="1" applyAlignment="1">
      <alignment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6">
    <cellStyle name="Comma [0] 2" xfId="3"/>
    <cellStyle name="Comma [0] 3" xfId="2"/>
    <cellStyle name="Normal" xfId="0" builtinId="0"/>
    <cellStyle name="Normal 2" xfId="4"/>
    <cellStyle name="Normal 3" xfId="5"/>
    <cellStyle name="Normal 4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tabSelected="1" topLeftCell="C1" zoomScaleNormal="100" workbookViewId="0">
      <selection activeCell="L35" sqref="L35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11" width="10" customWidth="1"/>
    <col min="12" max="12" width="11.42578125" customWidth="1"/>
    <col min="13" max="18" width="10" customWidth="1"/>
    <col min="19" max="19" width="15.85546875" customWidth="1"/>
    <col min="20" max="20" width="14.42578125" customWidth="1"/>
    <col min="21" max="21" width="12" customWidth="1"/>
    <col min="22" max="25" width="9.140625" customWidth="1"/>
  </cols>
  <sheetData>
    <row r="1" spans="1:26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26" x14ac:dyDescent="0.2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26" x14ac:dyDescent="0.25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26" x14ac:dyDescent="0.25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1:26" x14ac:dyDescent="0.25">
      <c r="A5" s="47" t="s">
        <v>252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1:26" ht="5.25" customHeight="1" x14ac:dyDescent="0.25">
      <c r="A6" s="3"/>
    </row>
    <row r="7" spans="1:26" x14ac:dyDescent="0.25">
      <c r="A7" s="44" t="s">
        <v>4</v>
      </c>
      <c r="B7" s="44" t="s">
        <v>5</v>
      </c>
      <c r="C7" s="44" t="s">
        <v>6</v>
      </c>
      <c r="D7" s="44" t="s">
        <v>7</v>
      </c>
      <c r="E7" s="44" t="s">
        <v>8</v>
      </c>
      <c r="F7" s="44" t="s">
        <v>9</v>
      </c>
      <c r="G7" s="44" t="s">
        <v>10</v>
      </c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5" t="s">
        <v>11</v>
      </c>
      <c r="T7" s="46" t="s">
        <v>253</v>
      </c>
    </row>
    <row r="8" spans="1:26" x14ac:dyDescent="0.25">
      <c r="A8" s="44"/>
      <c r="B8" s="44"/>
      <c r="C8" s="44"/>
      <c r="D8" s="44"/>
      <c r="E8" s="44"/>
      <c r="F8" s="44"/>
      <c r="G8" s="44" t="s">
        <v>12</v>
      </c>
      <c r="H8" s="44"/>
      <c r="I8" s="44"/>
      <c r="J8" s="44" t="s">
        <v>13</v>
      </c>
      <c r="K8" s="44"/>
      <c r="L8" s="44"/>
      <c r="M8" s="44" t="s">
        <v>14</v>
      </c>
      <c r="N8" s="44"/>
      <c r="O8" s="44"/>
      <c r="P8" s="44" t="s">
        <v>15</v>
      </c>
      <c r="Q8" s="44"/>
      <c r="R8" s="44"/>
      <c r="S8" s="45"/>
      <c r="T8" s="46"/>
    </row>
    <row r="9" spans="1:26" x14ac:dyDescent="0.25">
      <c r="A9" s="44"/>
      <c r="B9" s="44"/>
      <c r="C9" s="44"/>
      <c r="D9" s="44"/>
      <c r="E9" s="44"/>
      <c r="F9" s="44"/>
      <c r="G9" s="1" t="s">
        <v>16</v>
      </c>
      <c r="H9" s="1" t="s">
        <v>17</v>
      </c>
      <c r="I9" s="1" t="s">
        <v>18</v>
      </c>
      <c r="J9" s="1" t="s">
        <v>16</v>
      </c>
      <c r="K9" s="1" t="s">
        <v>17</v>
      </c>
      <c r="L9" s="1" t="s">
        <v>18</v>
      </c>
      <c r="M9" s="1" t="s">
        <v>16</v>
      </c>
      <c r="N9" s="1" t="s">
        <v>17</v>
      </c>
      <c r="O9" s="1" t="s">
        <v>18</v>
      </c>
      <c r="P9" s="1" t="s">
        <v>16</v>
      </c>
      <c r="Q9" s="1" t="s">
        <v>17</v>
      </c>
      <c r="R9" s="1" t="s">
        <v>18</v>
      </c>
      <c r="S9" s="45"/>
      <c r="T9" s="46"/>
    </row>
    <row r="10" spans="1:26" ht="25.5" x14ac:dyDescent="0.25">
      <c r="A10" s="2" t="s">
        <v>19</v>
      </c>
      <c r="B10" s="2" t="s">
        <v>20</v>
      </c>
      <c r="C10" s="2" t="s">
        <v>21</v>
      </c>
      <c r="D10" s="2" t="s">
        <v>22</v>
      </c>
      <c r="E10" s="2" t="s">
        <v>23</v>
      </c>
      <c r="F10" s="2" t="s">
        <v>24</v>
      </c>
      <c r="G10" s="2" t="s">
        <v>25</v>
      </c>
      <c r="H10" s="2" t="s">
        <v>26</v>
      </c>
      <c r="I10" s="2" t="s">
        <v>27</v>
      </c>
      <c r="J10" s="2" t="s">
        <v>28</v>
      </c>
      <c r="K10" s="2" t="s">
        <v>29</v>
      </c>
      <c r="L10" s="2" t="s">
        <v>30</v>
      </c>
      <c r="M10" s="2" t="s">
        <v>31</v>
      </c>
      <c r="N10" s="2" t="s">
        <v>32</v>
      </c>
      <c r="O10" s="2" t="s">
        <v>33</v>
      </c>
      <c r="P10" s="2" t="s">
        <v>34</v>
      </c>
      <c r="Q10" s="2" t="s">
        <v>35</v>
      </c>
      <c r="R10" s="2" t="s">
        <v>36</v>
      </c>
      <c r="S10" s="36" t="s">
        <v>37</v>
      </c>
      <c r="T10" s="38"/>
    </row>
    <row r="11" spans="1:26" ht="114.75" x14ac:dyDescent="0.25">
      <c r="A11" s="4">
        <v>1</v>
      </c>
      <c r="B11" s="6" t="s">
        <v>38</v>
      </c>
      <c r="C11" s="6" t="s">
        <v>39</v>
      </c>
      <c r="D11" s="7">
        <v>19689600</v>
      </c>
      <c r="E11" s="7">
        <v>15094100</v>
      </c>
      <c r="F11" s="8">
        <f>D11/D45</f>
        <v>7.1162739005530982E-4</v>
      </c>
      <c r="G11" s="9">
        <v>100</v>
      </c>
      <c r="H11" s="9">
        <v>100</v>
      </c>
      <c r="I11" s="29">
        <f>G11-H11</f>
        <v>0</v>
      </c>
      <c r="J11" s="10">
        <f>F11*G11</f>
        <v>7.1162739005530981E-2</v>
      </c>
      <c r="K11" s="10">
        <f>F11*H11</f>
        <v>7.1162739005530981E-2</v>
      </c>
      <c r="L11" s="4">
        <v>0</v>
      </c>
      <c r="M11" s="9">
        <v>100</v>
      </c>
      <c r="N11" s="9">
        <v>76.66</v>
      </c>
      <c r="O11" s="9">
        <f>M11-N11</f>
        <v>23.340000000000003</v>
      </c>
      <c r="P11" s="10">
        <f>F11*M11</f>
        <v>7.1162739005530981E-2</v>
      </c>
      <c r="Q11" s="10">
        <f>F11*N11</f>
        <v>5.4553355721640051E-2</v>
      </c>
      <c r="R11" s="28">
        <f>F11*O11</f>
        <v>1.660938328389093E-2</v>
      </c>
      <c r="S11" s="37">
        <f>D11-E11</f>
        <v>4595500</v>
      </c>
      <c r="T11" s="38"/>
      <c r="U11" s="33">
        <f>G11%*D11</f>
        <v>19689600</v>
      </c>
      <c r="V11" s="33">
        <f>H11%*D11</f>
        <v>19689600</v>
      </c>
      <c r="W11" s="33"/>
      <c r="X11" s="33">
        <f>M11%*D11</f>
        <v>19689600</v>
      </c>
      <c r="Y11" s="33">
        <f>N11%*D11</f>
        <v>15094047.359999999</v>
      </c>
      <c r="Z11" s="32"/>
    </row>
    <row r="12" spans="1:26" ht="114.75" x14ac:dyDescent="0.25">
      <c r="A12" s="5">
        <v>2</v>
      </c>
      <c r="B12" s="11" t="s">
        <v>38</v>
      </c>
      <c r="C12" s="11" t="s">
        <v>40</v>
      </c>
      <c r="D12" s="12">
        <v>1350000</v>
      </c>
      <c r="E12" s="12">
        <v>1324500</v>
      </c>
      <c r="F12" s="8">
        <f>D12/D45</f>
        <v>4.8792102255742539E-5</v>
      </c>
      <c r="G12" s="14">
        <v>100</v>
      </c>
      <c r="H12" s="14">
        <v>100</v>
      </c>
      <c r="I12" s="29">
        <f t="shared" ref="I12:I45" si="0">G12-H12</f>
        <v>0</v>
      </c>
      <c r="J12" s="10">
        <f t="shared" ref="J12:J44" si="1">F12*G12</f>
        <v>4.8792102255742539E-3</v>
      </c>
      <c r="K12" s="10">
        <f t="shared" ref="K12:K45" si="2">F12*H12</f>
        <v>4.8792102255742539E-3</v>
      </c>
      <c r="L12" s="5">
        <v>0</v>
      </c>
      <c r="M12" s="14">
        <v>100</v>
      </c>
      <c r="N12" s="14">
        <v>98.11</v>
      </c>
      <c r="O12" s="14">
        <f t="shared" ref="O12:O44" si="3">M12-N12</f>
        <v>1.89</v>
      </c>
      <c r="P12" s="10">
        <f t="shared" ref="P12:P44" si="4">F12*M12</f>
        <v>4.8792102255742539E-3</v>
      </c>
      <c r="Q12" s="10">
        <f t="shared" ref="Q12:Q45" si="5">F12*N12</f>
        <v>4.7869931523109007E-3</v>
      </c>
      <c r="R12" s="28">
        <f t="shared" ref="R12:R44" si="6">F12*O12</f>
        <v>9.2217073263353393E-5</v>
      </c>
      <c r="S12" s="37">
        <f t="shared" ref="S12:S45" si="7">D12-E12</f>
        <v>25500</v>
      </c>
      <c r="T12" s="38"/>
      <c r="U12" s="33">
        <f t="shared" ref="U12:U44" si="8">G12%*D12</f>
        <v>1350000</v>
      </c>
      <c r="V12" s="33">
        <f t="shared" ref="V12:V43" si="9">H12%*D12</f>
        <v>1350000</v>
      </c>
      <c r="W12" s="33"/>
      <c r="X12" s="33">
        <f t="shared" ref="X12:X44" si="10">M12%*D12</f>
        <v>1350000</v>
      </c>
      <c r="Y12" s="33">
        <f t="shared" ref="Y12:Y43" si="11">N12%*D12</f>
        <v>1324485</v>
      </c>
      <c r="Z12" s="32"/>
    </row>
    <row r="13" spans="1:26" ht="114.75" x14ac:dyDescent="0.25">
      <c r="A13" s="5">
        <v>3</v>
      </c>
      <c r="B13" s="11" t="s">
        <v>38</v>
      </c>
      <c r="C13" s="11" t="s">
        <v>41</v>
      </c>
      <c r="D13" s="12">
        <v>1350000</v>
      </c>
      <c r="E13" s="12">
        <v>0</v>
      </c>
      <c r="F13" s="13">
        <f>D13/D45</f>
        <v>4.8792102255742539E-5</v>
      </c>
      <c r="G13" s="14">
        <v>100</v>
      </c>
      <c r="H13" s="14">
        <v>100</v>
      </c>
      <c r="I13" s="29">
        <f t="shared" si="0"/>
        <v>0</v>
      </c>
      <c r="J13" s="10">
        <f t="shared" si="1"/>
        <v>4.8792102255742539E-3</v>
      </c>
      <c r="K13" s="10">
        <f t="shared" si="2"/>
        <v>4.8792102255742539E-3</v>
      </c>
      <c r="L13" s="5">
        <v>0</v>
      </c>
      <c r="M13" s="14">
        <v>100</v>
      </c>
      <c r="N13" s="14">
        <v>0</v>
      </c>
      <c r="O13" s="14">
        <f t="shared" si="3"/>
        <v>100</v>
      </c>
      <c r="P13" s="10">
        <f t="shared" si="4"/>
        <v>4.8792102255742539E-3</v>
      </c>
      <c r="Q13" s="10">
        <f t="shared" si="5"/>
        <v>0</v>
      </c>
      <c r="R13" s="28">
        <f t="shared" si="6"/>
        <v>4.8792102255742539E-3</v>
      </c>
      <c r="S13" s="37">
        <f t="shared" si="7"/>
        <v>1350000</v>
      </c>
      <c r="T13" s="38"/>
      <c r="U13" s="33">
        <f t="shared" si="8"/>
        <v>1350000</v>
      </c>
      <c r="V13" s="33">
        <f t="shared" si="9"/>
        <v>1350000</v>
      </c>
      <c r="W13" s="33"/>
      <c r="X13" s="33">
        <f t="shared" si="10"/>
        <v>1350000</v>
      </c>
      <c r="Y13" s="33">
        <f t="shared" si="11"/>
        <v>0</v>
      </c>
      <c r="Z13" s="32"/>
    </row>
    <row r="14" spans="1:26" ht="102" x14ac:dyDescent="0.25">
      <c r="A14" s="5">
        <v>4</v>
      </c>
      <c r="B14" s="11" t="s">
        <v>38</v>
      </c>
      <c r="C14" s="11" t="s">
        <v>42</v>
      </c>
      <c r="D14" s="12">
        <v>1350000</v>
      </c>
      <c r="E14" s="12">
        <v>0</v>
      </c>
      <c r="F14" s="13">
        <f>D14/D45</f>
        <v>4.8792102255742539E-5</v>
      </c>
      <c r="G14" s="14">
        <v>100</v>
      </c>
      <c r="H14" s="14">
        <v>100</v>
      </c>
      <c r="I14" s="29">
        <f t="shared" si="0"/>
        <v>0</v>
      </c>
      <c r="J14" s="10">
        <f t="shared" si="1"/>
        <v>4.8792102255742539E-3</v>
      </c>
      <c r="K14" s="10">
        <f t="shared" si="2"/>
        <v>4.8792102255742539E-3</v>
      </c>
      <c r="L14" s="5">
        <v>0</v>
      </c>
      <c r="M14" s="14">
        <v>100</v>
      </c>
      <c r="N14" s="14">
        <v>0</v>
      </c>
      <c r="O14" s="14">
        <f t="shared" si="3"/>
        <v>100</v>
      </c>
      <c r="P14" s="10">
        <f t="shared" si="4"/>
        <v>4.8792102255742539E-3</v>
      </c>
      <c r="Q14" s="10">
        <f t="shared" si="5"/>
        <v>0</v>
      </c>
      <c r="R14" s="28">
        <f t="shared" si="6"/>
        <v>4.8792102255742539E-3</v>
      </c>
      <c r="S14" s="37">
        <f t="shared" si="7"/>
        <v>1350000</v>
      </c>
      <c r="T14" s="38"/>
      <c r="U14" s="33">
        <f t="shared" si="8"/>
        <v>1350000</v>
      </c>
      <c r="V14" s="33">
        <f t="shared" si="9"/>
        <v>1350000</v>
      </c>
      <c r="W14" s="33"/>
      <c r="X14" s="33">
        <f t="shared" si="10"/>
        <v>1350000</v>
      </c>
      <c r="Y14" s="33">
        <f t="shared" si="11"/>
        <v>0</v>
      </c>
      <c r="Z14" s="32"/>
    </row>
    <row r="15" spans="1:26" ht="114.75" x14ac:dyDescent="0.25">
      <c r="A15" s="5">
        <v>5</v>
      </c>
      <c r="B15" s="11" t="s">
        <v>38</v>
      </c>
      <c r="C15" s="11" t="s">
        <v>43</v>
      </c>
      <c r="D15" s="12">
        <v>1350000</v>
      </c>
      <c r="E15" s="12">
        <v>0</v>
      </c>
      <c r="F15" s="13">
        <f>D15/D45</f>
        <v>4.8792102255742539E-5</v>
      </c>
      <c r="G15" s="14">
        <v>100</v>
      </c>
      <c r="H15" s="14">
        <v>100</v>
      </c>
      <c r="I15" s="29">
        <f t="shared" si="0"/>
        <v>0</v>
      </c>
      <c r="J15" s="10">
        <f t="shared" si="1"/>
        <v>4.8792102255742539E-3</v>
      </c>
      <c r="K15" s="10">
        <f t="shared" si="2"/>
        <v>4.8792102255742539E-3</v>
      </c>
      <c r="L15" s="5">
        <v>0</v>
      </c>
      <c r="M15" s="14">
        <v>100</v>
      </c>
      <c r="N15" s="14">
        <v>0</v>
      </c>
      <c r="O15" s="14">
        <f t="shared" si="3"/>
        <v>100</v>
      </c>
      <c r="P15" s="10">
        <f t="shared" si="4"/>
        <v>4.8792102255742539E-3</v>
      </c>
      <c r="Q15" s="10">
        <f t="shared" si="5"/>
        <v>0</v>
      </c>
      <c r="R15" s="28">
        <f t="shared" si="6"/>
        <v>4.8792102255742539E-3</v>
      </c>
      <c r="S15" s="37">
        <f t="shared" si="7"/>
        <v>1350000</v>
      </c>
      <c r="T15" s="38"/>
      <c r="U15" s="33">
        <f t="shared" si="8"/>
        <v>1350000</v>
      </c>
      <c r="V15" s="33">
        <f t="shared" si="9"/>
        <v>1350000</v>
      </c>
      <c r="W15" s="33"/>
      <c r="X15" s="33">
        <f t="shared" si="10"/>
        <v>1350000</v>
      </c>
      <c r="Y15" s="33">
        <f t="shared" si="11"/>
        <v>0</v>
      </c>
      <c r="Z15" s="32"/>
    </row>
    <row r="16" spans="1:26" ht="102" x14ac:dyDescent="0.25">
      <c r="A16" s="5">
        <v>6</v>
      </c>
      <c r="B16" s="11" t="s">
        <v>38</v>
      </c>
      <c r="C16" s="11" t="s">
        <v>44</v>
      </c>
      <c r="D16" s="12">
        <v>14955500</v>
      </c>
      <c r="E16" s="12">
        <v>4756750</v>
      </c>
      <c r="F16" s="13">
        <f>D16/D45</f>
        <v>5.405261372487093E-4</v>
      </c>
      <c r="G16" s="14">
        <v>100</v>
      </c>
      <c r="H16" s="14">
        <v>100</v>
      </c>
      <c r="I16" s="29">
        <f t="shared" si="0"/>
        <v>0</v>
      </c>
      <c r="J16" s="10">
        <f t="shared" si="1"/>
        <v>5.4052613724870927E-2</v>
      </c>
      <c r="K16" s="10">
        <f t="shared" si="2"/>
        <v>5.4052613724870927E-2</v>
      </c>
      <c r="L16" s="5">
        <v>0</v>
      </c>
      <c r="M16" s="14">
        <v>100</v>
      </c>
      <c r="N16" s="14">
        <v>31.81</v>
      </c>
      <c r="O16" s="14">
        <f t="shared" si="3"/>
        <v>68.19</v>
      </c>
      <c r="P16" s="10">
        <f t="shared" si="4"/>
        <v>5.4052613724870927E-2</v>
      </c>
      <c r="Q16" s="10">
        <f t="shared" si="5"/>
        <v>1.7194136425881443E-2</v>
      </c>
      <c r="R16" s="28">
        <f t="shared" si="6"/>
        <v>3.6858477298989487E-2</v>
      </c>
      <c r="S16" s="37">
        <f t="shared" si="7"/>
        <v>10198750</v>
      </c>
      <c r="T16" s="38"/>
      <c r="U16" s="33">
        <f t="shared" si="8"/>
        <v>14955500</v>
      </c>
      <c r="V16" s="33">
        <f t="shared" si="9"/>
        <v>14955500</v>
      </c>
      <c r="W16" s="33"/>
      <c r="X16" s="33">
        <f t="shared" si="10"/>
        <v>14955500</v>
      </c>
      <c r="Y16" s="33">
        <f t="shared" si="11"/>
        <v>4757344.55</v>
      </c>
      <c r="Z16" s="32"/>
    </row>
    <row r="17" spans="1:26" ht="114.75" x14ac:dyDescent="0.25">
      <c r="A17" s="5">
        <v>7</v>
      </c>
      <c r="B17" s="11" t="s">
        <v>38</v>
      </c>
      <c r="C17" s="11" t="s">
        <v>45</v>
      </c>
      <c r="D17" s="12">
        <v>18971643714</v>
      </c>
      <c r="E17" s="12">
        <v>18598034336</v>
      </c>
      <c r="F17" s="13">
        <f>D17/D45</f>
        <v>0.68567880003926163</v>
      </c>
      <c r="G17" s="14">
        <v>100</v>
      </c>
      <c r="H17" s="14">
        <v>100</v>
      </c>
      <c r="I17" s="29">
        <f t="shared" si="0"/>
        <v>0</v>
      </c>
      <c r="J17" s="10">
        <f t="shared" si="1"/>
        <v>68.567880003926163</v>
      </c>
      <c r="K17" s="10">
        <f t="shared" si="2"/>
        <v>68.567880003926163</v>
      </c>
      <c r="L17" s="5">
        <v>0</v>
      </c>
      <c r="M17" s="14">
        <v>100</v>
      </c>
      <c r="N17" s="14">
        <v>98.03</v>
      </c>
      <c r="O17" s="14">
        <f t="shared" si="3"/>
        <v>1.9699999999999989</v>
      </c>
      <c r="P17" s="10">
        <f t="shared" si="4"/>
        <v>68.567880003926163</v>
      </c>
      <c r="Q17" s="10">
        <f t="shared" si="5"/>
        <v>67.217092767848811</v>
      </c>
      <c r="R17" s="28">
        <f t="shared" si="6"/>
        <v>1.3507872360773445</v>
      </c>
      <c r="S17" s="37">
        <f t="shared" si="7"/>
        <v>373609378</v>
      </c>
      <c r="T17" s="38"/>
      <c r="U17" s="33">
        <f t="shared" si="8"/>
        <v>18971643714</v>
      </c>
      <c r="V17" s="33">
        <f t="shared" si="9"/>
        <v>18971643714</v>
      </c>
      <c r="W17" s="33"/>
      <c r="X17" s="33">
        <f t="shared" si="10"/>
        <v>18971643714</v>
      </c>
      <c r="Y17" s="33">
        <f t="shared" si="11"/>
        <v>18597902332.834202</v>
      </c>
      <c r="Z17" s="32"/>
    </row>
    <row r="18" spans="1:26" ht="89.25" x14ac:dyDescent="0.25">
      <c r="A18" s="25">
        <v>8</v>
      </c>
      <c r="B18" s="26" t="s">
        <v>38</v>
      </c>
      <c r="C18" s="26" t="s">
        <v>249</v>
      </c>
      <c r="D18" s="12">
        <v>50000000</v>
      </c>
      <c r="E18" s="12">
        <v>37562000</v>
      </c>
      <c r="F18" s="13">
        <f>D18/D45</f>
        <v>1.8071148983608348E-3</v>
      </c>
      <c r="G18" s="14">
        <v>100</v>
      </c>
      <c r="H18" s="14">
        <v>100</v>
      </c>
      <c r="I18" s="29">
        <f t="shared" si="0"/>
        <v>0</v>
      </c>
      <c r="J18" s="10">
        <f t="shared" si="1"/>
        <v>0.18071148983608348</v>
      </c>
      <c r="K18" s="10">
        <f t="shared" si="2"/>
        <v>0.18071148983608348</v>
      </c>
      <c r="L18" s="25">
        <v>0</v>
      </c>
      <c r="M18" s="14">
        <v>100</v>
      </c>
      <c r="N18" s="14">
        <v>75.099999999999994</v>
      </c>
      <c r="O18" s="14">
        <f t="shared" si="3"/>
        <v>24.900000000000006</v>
      </c>
      <c r="P18" s="10">
        <f t="shared" si="4"/>
        <v>0.18071148983608348</v>
      </c>
      <c r="Q18" s="10">
        <f t="shared" si="5"/>
        <v>0.13571432886689869</v>
      </c>
      <c r="R18" s="28">
        <f t="shared" si="6"/>
        <v>4.4997160969184796E-2</v>
      </c>
      <c r="S18" s="37">
        <f t="shared" si="7"/>
        <v>12438000</v>
      </c>
      <c r="T18" s="38"/>
      <c r="U18" s="33">
        <f t="shared" si="8"/>
        <v>50000000</v>
      </c>
      <c r="V18" s="33">
        <f t="shared" si="9"/>
        <v>50000000</v>
      </c>
      <c r="W18" s="33"/>
      <c r="X18" s="33">
        <f t="shared" si="10"/>
        <v>50000000</v>
      </c>
      <c r="Y18" s="33">
        <f t="shared" si="11"/>
        <v>37549999.999999993</v>
      </c>
      <c r="Z18" s="32"/>
    </row>
    <row r="19" spans="1:26" ht="153" x14ac:dyDescent="0.25">
      <c r="A19" s="5">
        <v>9</v>
      </c>
      <c r="B19" s="11" t="s">
        <v>38</v>
      </c>
      <c r="C19" s="11" t="s">
        <v>46</v>
      </c>
      <c r="D19" s="12">
        <v>582572968</v>
      </c>
      <c r="E19" s="12">
        <v>557800594</v>
      </c>
      <c r="F19" s="13">
        <f>D19/D45</f>
        <v>2.1055525797101796E-2</v>
      </c>
      <c r="G19" s="14">
        <v>100</v>
      </c>
      <c r="H19" s="14">
        <v>100</v>
      </c>
      <c r="I19" s="29">
        <f t="shared" si="0"/>
        <v>0</v>
      </c>
      <c r="J19" s="10">
        <f t="shared" si="1"/>
        <v>2.1055525797101797</v>
      </c>
      <c r="K19" s="10">
        <f t="shared" si="2"/>
        <v>2.1055525797101797</v>
      </c>
      <c r="L19" s="5">
        <v>0</v>
      </c>
      <c r="M19" s="14">
        <v>100</v>
      </c>
      <c r="N19" s="14">
        <v>95.7</v>
      </c>
      <c r="O19" s="14">
        <f t="shared" si="3"/>
        <v>4.2999999999999972</v>
      </c>
      <c r="P19" s="10">
        <f t="shared" si="4"/>
        <v>2.1055525797101797</v>
      </c>
      <c r="Q19" s="10">
        <f t="shared" si="5"/>
        <v>2.0150138187826419</v>
      </c>
      <c r="R19" s="28">
        <f t="shared" si="6"/>
        <v>9.0538760927537668E-2</v>
      </c>
      <c r="S19" s="37">
        <f t="shared" si="7"/>
        <v>24772374</v>
      </c>
      <c r="T19" s="38"/>
      <c r="U19" s="33">
        <f t="shared" si="8"/>
        <v>582572968</v>
      </c>
      <c r="V19" s="33">
        <f t="shared" si="9"/>
        <v>582572968</v>
      </c>
      <c r="W19" s="33"/>
      <c r="X19" s="33">
        <f t="shared" si="10"/>
        <v>582572968</v>
      </c>
      <c r="Y19" s="33">
        <f t="shared" si="11"/>
        <v>557522330.37600005</v>
      </c>
      <c r="Z19" s="32"/>
    </row>
    <row r="20" spans="1:26" ht="127.5" x14ac:dyDescent="0.25">
      <c r="A20" s="5">
        <v>10</v>
      </c>
      <c r="B20" s="11" t="s">
        <v>38</v>
      </c>
      <c r="C20" s="11" t="s">
        <v>47</v>
      </c>
      <c r="D20" s="12">
        <v>814880407</v>
      </c>
      <c r="E20" s="12">
        <v>801157231</v>
      </c>
      <c r="F20" s="13">
        <f>D20/D45</f>
        <v>2.9451650477440812E-2</v>
      </c>
      <c r="G20" s="14">
        <v>100</v>
      </c>
      <c r="H20" s="14">
        <v>100</v>
      </c>
      <c r="I20" s="29">
        <f t="shared" si="0"/>
        <v>0</v>
      </c>
      <c r="J20" s="10">
        <f t="shared" si="1"/>
        <v>2.9451650477440814</v>
      </c>
      <c r="K20" s="10">
        <f t="shared" si="2"/>
        <v>2.9451650477440814</v>
      </c>
      <c r="L20" s="5">
        <v>0</v>
      </c>
      <c r="M20" s="14">
        <v>100</v>
      </c>
      <c r="N20" s="14">
        <v>98.31</v>
      </c>
      <c r="O20" s="14">
        <f t="shared" si="3"/>
        <v>1.6899999999999977</v>
      </c>
      <c r="P20" s="10">
        <f t="shared" si="4"/>
        <v>2.9451650477440814</v>
      </c>
      <c r="Q20" s="10">
        <f t="shared" si="5"/>
        <v>2.8953917584372064</v>
      </c>
      <c r="R20" s="28">
        <f t="shared" si="6"/>
        <v>4.9773289306874906E-2</v>
      </c>
      <c r="S20" s="37">
        <f t="shared" si="7"/>
        <v>13723176</v>
      </c>
      <c r="T20" s="38"/>
      <c r="U20" s="33">
        <f t="shared" si="8"/>
        <v>814880407</v>
      </c>
      <c r="V20" s="33">
        <f t="shared" si="9"/>
        <v>814880407</v>
      </c>
      <c r="W20" s="33"/>
      <c r="X20" s="33">
        <f t="shared" si="10"/>
        <v>814880407</v>
      </c>
      <c r="Y20" s="33">
        <f t="shared" si="11"/>
        <v>801108928.12169993</v>
      </c>
      <c r="Z20" s="32"/>
    </row>
    <row r="21" spans="1:26" ht="114.75" x14ac:dyDescent="0.25">
      <c r="A21" s="5">
        <v>11</v>
      </c>
      <c r="B21" s="11" t="s">
        <v>48</v>
      </c>
      <c r="C21" s="11" t="s">
        <v>49</v>
      </c>
      <c r="D21" s="12">
        <v>79131792</v>
      </c>
      <c r="E21" s="12">
        <v>79029092</v>
      </c>
      <c r="F21" s="13">
        <f t="shared" ref="F21:F44" si="12">D21/27668412255</f>
        <v>2.8600048051438142E-3</v>
      </c>
      <c r="G21" s="14">
        <v>100</v>
      </c>
      <c r="H21" s="14">
        <v>100</v>
      </c>
      <c r="I21" s="29">
        <f t="shared" si="0"/>
        <v>0</v>
      </c>
      <c r="J21" s="10">
        <f t="shared" si="1"/>
        <v>0.28600048051438143</v>
      </c>
      <c r="K21" s="10">
        <f t="shared" si="2"/>
        <v>0.28600048051438143</v>
      </c>
      <c r="L21" s="5">
        <v>0</v>
      </c>
      <c r="M21" s="14">
        <v>100</v>
      </c>
      <c r="N21" s="14">
        <v>99.87</v>
      </c>
      <c r="O21" s="14">
        <f t="shared" si="3"/>
        <v>0.12999999999999545</v>
      </c>
      <c r="P21" s="10">
        <f t="shared" si="4"/>
        <v>0.28600048051438143</v>
      </c>
      <c r="Q21" s="10">
        <f t="shared" si="5"/>
        <v>0.28562867988971274</v>
      </c>
      <c r="R21" s="28">
        <f t="shared" si="6"/>
        <v>3.7180062466868287E-4</v>
      </c>
      <c r="S21" s="37">
        <f t="shared" si="7"/>
        <v>102700</v>
      </c>
      <c r="T21" s="38"/>
      <c r="U21" s="33">
        <f t="shared" si="8"/>
        <v>79131792</v>
      </c>
      <c r="V21" s="33">
        <f t="shared" si="9"/>
        <v>79131792</v>
      </c>
      <c r="W21" s="33"/>
      <c r="X21" s="33">
        <f t="shared" si="10"/>
        <v>79131792</v>
      </c>
      <c r="Y21" s="33">
        <f t="shared" si="11"/>
        <v>79028920.670400009</v>
      </c>
      <c r="Z21" s="32"/>
    </row>
    <row r="22" spans="1:26" ht="114.75" x14ac:dyDescent="0.25">
      <c r="A22" s="5">
        <v>12</v>
      </c>
      <c r="B22" s="11" t="s">
        <v>50</v>
      </c>
      <c r="C22" s="11" t="s">
        <v>51</v>
      </c>
      <c r="D22" s="12">
        <v>1225001292</v>
      </c>
      <c r="E22" s="12">
        <v>1197817442</v>
      </c>
      <c r="F22" s="13">
        <f t="shared" si="12"/>
        <v>4.4274361705689429E-2</v>
      </c>
      <c r="G22" s="14">
        <v>100</v>
      </c>
      <c r="H22" s="14">
        <v>100</v>
      </c>
      <c r="I22" s="29">
        <f t="shared" si="0"/>
        <v>0</v>
      </c>
      <c r="J22" s="10">
        <f t="shared" si="1"/>
        <v>4.4274361705689431</v>
      </c>
      <c r="K22" s="10">
        <f t="shared" si="2"/>
        <v>4.4274361705689431</v>
      </c>
      <c r="L22" s="5">
        <v>0.24</v>
      </c>
      <c r="M22" s="14">
        <v>100</v>
      </c>
      <c r="N22" s="14">
        <v>97.78</v>
      </c>
      <c r="O22" s="14">
        <f t="shared" si="3"/>
        <v>2.2199999999999989</v>
      </c>
      <c r="P22" s="10">
        <f t="shared" si="4"/>
        <v>4.4274361705689431</v>
      </c>
      <c r="Q22" s="10">
        <f t="shared" si="5"/>
        <v>4.3291470875823128</v>
      </c>
      <c r="R22" s="28">
        <f t="shared" si="6"/>
        <v>9.8289082986630485E-2</v>
      </c>
      <c r="S22" s="37">
        <f t="shared" si="7"/>
        <v>27183850</v>
      </c>
      <c r="T22" s="38"/>
      <c r="U22" s="33">
        <f t="shared" si="8"/>
        <v>1225001292</v>
      </c>
      <c r="V22" s="33">
        <f t="shared" si="9"/>
        <v>1225001292</v>
      </c>
      <c r="W22" s="33"/>
      <c r="X22" s="33">
        <f t="shared" si="10"/>
        <v>1225001292</v>
      </c>
      <c r="Y22" s="33">
        <f t="shared" si="11"/>
        <v>1197806263.3176</v>
      </c>
      <c r="Z22" s="32"/>
    </row>
    <row r="23" spans="1:26" ht="114.75" x14ac:dyDescent="0.25">
      <c r="A23" s="5">
        <v>13</v>
      </c>
      <c r="B23" s="11" t="s">
        <v>52</v>
      </c>
      <c r="C23" s="11" t="s">
        <v>53</v>
      </c>
      <c r="D23" s="12">
        <v>160220000</v>
      </c>
      <c r="E23" s="12">
        <v>18000000</v>
      </c>
      <c r="F23" s="13">
        <f t="shared" si="12"/>
        <v>5.7907189803074587E-3</v>
      </c>
      <c r="G23" s="14">
        <v>100</v>
      </c>
      <c r="H23" s="14">
        <v>100</v>
      </c>
      <c r="I23" s="29">
        <f t="shared" si="0"/>
        <v>0</v>
      </c>
      <c r="J23" s="10">
        <f t="shared" si="1"/>
        <v>0.57907189803074588</v>
      </c>
      <c r="K23" s="10">
        <f t="shared" si="2"/>
        <v>0.57907189803074588</v>
      </c>
      <c r="L23" s="5">
        <v>0</v>
      </c>
      <c r="M23" s="14">
        <v>100</v>
      </c>
      <c r="N23" s="14">
        <v>11.23</v>
      </c>
      <c r="O23" s="14">
        <f t="shared" si="3"/>
        <v>88.77</v>
      </c>
      <c r="P23" s="10">
        <f t="shared" si="4"/>
        <v>0.57907189803074588</v>
      </c>
      <c r="Q23" s="10">
        <f t="shared" si="5"/>
        <v>6.5029774148852762E-2</v>
      </c>
      <c r="R23" s="28">
        <f t="shared" si="6"/>
        <v>0.51404212388189308</v>
      </c>
      <c r="S23" s="37">
        <f t="shared" si="7"/>
        <v>142220000</v>
      </c>
      <c r="T23" s="38"/>
      <c r="U23" s="33">
        <f t="shared" si="8"/>
        <v>160220000</v>
      </c>
      <c r="V23" s="33">
        <f t="shared" si="9"/>
        <v>160220000</v>
      </c>
      <c r="W23" s="33"/>
      <c r="X23" s="33">
        <f t="shared" si="10"/>
        <v>160220000</v>
      </c>
      <c r="Y23" s="33">
        <f t="shared" si="11"/>
        <v>17992706</v>
      </c>
      <c r="Z23" s="32"/>
    </row>
    <row r="24" spans="1:26" ht="127.5" x14ac:dyDescent="0.25">
      <c r="A24" s="5">
        <v>14</v>
      </c>
      <c r="B24" s="11" t="s">
        <v>52</v>
      </c>
      <c r="C24" s="11" t="s">
        <v>54</v>
      </c>
      <c r="D24" s="12">
        <v>18101400</v>
      </c>
      <c r="E24" s="12">
        <v>18000000</v>
      </c>
      <c r="F24" s="13">
        <f t="shared" si="12"/>
        <v>6.5422619242377629E-4</v>
      </c>
      <c r="G24" s="14">
        <v>100</v>
      </c>
      <c r="H24" s="14">
        <v>100</v>
      </c>
      <c r="I24" s="29">
        <f t="shared" si="0"/>
        <v>0</v>
      </c>
      <c r="J24" s="10">
        <f t="shared" si="1"/>
        <v>6.5422619242377633E-2</v>
      </c>
      <c r="K24" s="10">
        <f t="shared" si="2"/>
        <v>6.5422619242377633E-2</v>
      </c>
      <c r="L24" s="5">
        <v>0</v>
      </c>
      <c r="M24" s="14">
        <v>100</v>
      </c>
      <c r="N24" s="14">
        <v>99.43</v>
      </c>
      <c r="O24" s="14">
        <f t="shared" si="3"/>
        <v>0.56999999999999318</v>
      </c>
      <c r="P24" s="10">
        <f t="shared" si="4"/>
        <v>6.5422619242377633E-2</v>
      </c>
      <c r="Q24" s="10">
        <f t="shared" si="5"/>
        <v>6.5049710312696074E-2</v>
      </c>
      <c r="R24" s="28">
        <f t="shared" si="6"/>
        <v>3.7290892968154803E-4</v>
      </c>
      <c r="S24" s="37">
        <f t="shared" si="7"/>
        <v>101400</v>
      </c>
      <c r="T24" s="38"/>
      <c r="U24" s="33">
        <f t="shared" si="8"/>
        <v>18101400</v>
      </c>
      <c r="V24" s="33">
        <f t="shared" si="9"/>
        <v>18101400</v>
      </c>
      <c r="W24" s="33"/>
      <c r="X24" s="33">
        <f t="shared" si="10"/>
        <v>18101400</v>
      </c>
      <c r="Y24" s="33">
        <f t="shared" si="11"/>
        <v>17998222.02</v>
      </c>
      <c r="Z24" s="32"/>
    </row>
    <row r="25" spans="1:26" ht="140.25" x14ac:dyDescent="0.25">
      <c r="A25" s="5">
        <v>15</v>
      </c>
      <c r="B25" s="11" t="s">
        <v>55</v>
      </c>
      <c r="C25" s="11" t="s">
        <v>250</v>
      </c>
      <c r="D25" s="12">
        <v>125051792</v>
      </c>
      <c r="E25" s="12">
        <v>116556792</v>
      </c>
      <c r="F25" s="13">
        <f t="shared" si="12"/>
        <v>4.5196591277984052E-3</v>
      </c>
      <c r="G25" s="14">
        <v>100</v>
      </c>
      <c r="H25" s="14">
        <v>100</v>
      </c>
      <c r="I25" s="29">
        <f t="shared" si="0"/>
        <v>0</v>
      </c>
      <c r="J25" s="10">
        <f t="shared" si="1"/>
        <v>0.4519659127798405</v>
      </c>
      <c r="K25" s="10">
        <f t="shared" si="2"/>
        <v>0.4519659127798405</v>
      </c>
      <c r="L25" s="5">
        <v>0</v>
      </c>
      <c r="M25" s="14">
        <v>100</v>
      </c>
      <c r="N25" s="14">
        <v>93.21</v>
      </c>
      <c r="O25" s="14">
        <f t="shared" si="3"/>
        <v>6.7900000000000063</v>
      </c>
      <c r="P25" s="10">
        <f t="shared" si="4"/>
        <v>0.4519659127798405</v>
      </c>
      <c r="Q25" s="10">
        <f t="shared" si="5"/>
        <v>0.42127742730208934</v>
      </c>
      <c r="R25" s="28">
        <f t="shared" si="6"/>
        <v>3.0688485477751201E-2</v>
      </c>
      <c r="S25" s="37">
        <f t="shared" si="7"/>
        <v>8495000</v>
      </c>
      <c r="T25" s="38"/>
      <c r="U25" s="33">
        <f t="shared" si="8"/>
        <v>125051792</v>
      </c>
      <c r="V25" s="33">
        <f t="shared" si="9"/>
        <v>125051792</v>
      </c>
      <c r="W25" s="33"/>
      <c r="X25" s="33">
        <f t="shared" si="10"/>
        <v>125051792</v>
      </c>
      <c r="Y25" s="33">
        <f t="shared" si="11"/>
        <v>116560775.32319999</v>
      </c>
      <c r="Z25" s="32"/>
    </row>
    <row r="26" spans="1:26" ht="76.5" x14ac:dyDescent="0.25">
      <c r="A26" s="5">
        <v>16</v>
      </c>
      <c r="B26" s="11" t="s">
        <v>38</v>
      </c>
      <c r="C26" s="11" t="s">
        <v>251</v>
      </c>
      <c r="D26" s="12">
        <v>34302800</v>
      </c>
      <c r="E26" s="12">
        <v>30872000</v>
      </c>
      <c r="F26" s="13">
        <f t="shared" si="12"/>
        <v>1.2397820187098408E-3</v>
      </c>
      <c r="G26" s="14">
        <v>100</v>
      </c>
      <c r="H26" s="14">
        <v>100</v>
      </c>
      <c r="I26" s="29">
        <f t="shared" si="0"/>
        <v>0</v>
      </c>
      <c r="J26" s="10">
        <f t="shared" si="1"/>
        <v>0.12397820187098407</v>
      </c>
      <c r="K26" s="10">
        <f t="shared" si="2"/>
        <v>0.12397820187098407</v>
      </c>
      <c r="L26" s="5">
        <v>0</v>
      </c>
      <c r="M26" s="14">
        <v>100</v>
      </c>
      <c r="N26" s="14">
        <v>89.99</v>
      </c>
      <c r="O26" s="14">
        <f t="shared" si="3"/>
        <v>10.010000000000005</v>
      </c>
      <c r="P26" s="10">
        <f t="shared" si="4"/>
        <v>0.12397820187098407</v>
      </c>
      <c r="Q26" s="10">
        <f t="shared" si="5"/>
        <v>0.11156798386369857</v>
      </c>
      <c r="R26" s="28">
        <f t="shared" si="6"/>
        <v>1.2410218007285513E-2</v>
      </c>
      <c r="S26" s="37">
        <f t="shared" si="7"/>
        <v>3430800</v>
      </c>
      <c r="T26" s="38"/>
      <c r="U26" s="33">
        <f t="shared" si="8"/>
        <v>34302800</v>
      </c>
      <c r="V26" s="33">
        <f t="shared" si="9"/>
        <v>34302800</v>
      </c>
      <c r="W26" s="33"/>
      <c r="X26" s="33">
        <f t="shared" si="10"/>
        <v>34302800</v>
      </c>
      <c r="Y26" s="33">
        <f t="shared" si="11"/>
        <v>30869089.719999999</v>
      </c>
      <c r="Z26" s="32"/>
    </row>
    <row r="27" spans="1:26" ht="131.25" customHeight="1" x14ac:dyDescent="0.25">
      <c r="A27" s="5">
        <v>17</v>
      </c>
      <c r="B27" s="11" t="s">
        <v>38</v>
      </c>
      <c r="C27" s="11" t="s">
        <v>56</v>
      </c>
      <c r="D27" s="12">
        <v>152486792</v>
      </c>
      <c r="E27" s="12">
        <v>127399192</v>
      </c>
      <c r="F27" s="13">
        <f t="shared" si="12"/>
        <v>5.511223072528995E-3</v>
      </c>
      <c r="G27" s="14">
        <v>100</v>
      </c>
      <c r="H27" s="14">
        <v>100</v>
      </c>
      <c r="I27" s="29">
        <f t="shared" si="0"/>
        <v>0</v>
      </c>
      <c r="J27" s="10">
        <f t="shared" si="1"/>
        <v>0.55112230725289946</v>
      </c>
      <c r="K27" s="10">
        <f t="shared" si="2"/>
        <v>0.55112230725289946</v>
      </c>
      <c r="L27" s="5">
        <v>0</v>
      </c>
      <c r="M27" s="14">
        <v>100</v>
      </c>
      <c r="N27" s="14">
        <v>83.54</v>
      </c>
      <c r="O27" s="14">
        <f t="shared" si="3"/>
        <v>16.459999999999994</v>
      </c>
      <c r="P27" s="10">
        <f t="shared" si="4"/>
        <v>0.55112230725289946</v>
      </c>
      <c r="Q27" s="10">
        <f t="shared" si="5"/>
        <v>0.4604075754790723</v>
      </c>
      <c r="R27" s="28">
        <f t="shared" si="6"/>
        <v>9.0714731773827217E-2</v>
      </c>
      <c r="S27" s="37">
        <f t="shared" si="7"/>
        <v>25087600</v>
      </c>
      <c r="T27" s="38"/>
      <c r="U27" s="33">
        <f t="shared" si="8"/>
        <v>152486792</v>
      </c>
      <c r="V27" s="33">
        <f t="shared" si="9"/>
        <v>152486792</v>
      </c>
      <c r="W27" s="33"/>
      <c r="X27" s="33">
        <f t="shared" si="10"/>
        <v>152486792</v>
      </c>
      <c r="Y27" s="33">
        <f t="shared" si="11"/>
        <v>127387466.03680001</v>
      </c>
      <c r="Z27" s="32"/>
    </row>
    <row r="28" spans="1:26" ht="114.75" x14ac:dyDescent="0.25">
      <c r="A28" s="5">
        <v>18</v>
      </c>
      <c r="B28" s="11" t="s">
        <v>38</v>
      </c>
      <c r="C28" s="11" t="s">
        <v>57</v>
      </c>
      <c r="D28" s="12">
        <v>430868064</v>
      </c>
      <c r="E28" s="12">
        <v>394368276</v>
      </c>
      <c r="F28" s="13">
        <f t="shared" si="12"/>
        <v>1.5572561953645793E-2</v>
      </c>
      <c r="G28" s="14">
        <v>100</v>
      </c>
      <c r="H28" s="14">
        <v>100</v>
      </c>
      <c r="I28" s="29">
        <f t="shared" si="0"/>
        <v>0</v>
      </c>
      <c r="J28" s="10">
        <f t="shared" si="1"/>
        <v>1.5572561953645794</v>
      </c>
      <c r="K28" s="10">
        <f t="shared" si="2"/>
        <v>1.5572561953645794</v>
      </c>
      <c r="L28" s="5">
        <v>0</v>
      </c>
      <c r="M28" s="14">
        <v>100</v>
      </c>
      <c r="N28" s="14">
        <v>91.52</v>
      </c>
      <c r="O28" s="14">
        <f t="shared" si="3"/>
        <v>8.480000000000004</v>
      </c>
      <c r="P28" s="10">
        <f t="shared" si="4"/>
        <v>1.5572561953645794</v>
      </c>
      <c r="Q28" s="10">
        <f t="shared" si="5"/>
        <v>1.4252008699976628</v>
      </c>
      <c r="R28" s="28">
        <f t="shared" si="6"/>
        <v>0.13205532536691639</v>
      </c>
      <c r="S28" s="37">
        <f t="shared" si="7"/>
        <v>36499788</v>
      </c>
      <c r="T28" s="38"/>
      <c r="U28" s="33">
        <f t="shared" si="8"/>
        <v>430868064</v>
      </c>
      <c r="V28" s="33">
        <f t="shared" si="9"/>
        <v>430868064</v>
      </c>
      <c r="W28" s="33"/>
      <c r="X28" s="33">
        <f t="shared" si="10"/>
        <v>430868064</v>
      </c>
      <c r="Y28" s="33">
        <f t="shared" si="11"/>
        <v>394330452.1728</v>
      </c>
      <c r="Z28" s="32"/>
    </row>
    <row r="29" spans="1:26" ht="178.5" x14ac:dyDescent="0.25">
      <c r="A29" s="5">
        <v>19</v>
      </c>
      <c r="B29" s="11" t="s">
        <v>58</v>
      </c>
      <c r="C29" s="11" t="s">
        <v>59</v>
      </c>
      <c r="D29" s="12">
        <v>234998800</v>
      </c>
      <c r="E29" s="12">
        <v>224128000</v>
      </c>
      <c r="F29" s="13">
        <f t="shared" si="12"/>
        <v>8.4933966515383635E-3</v>
      </c>
      <c r="G29" s="14">
        <v>100</v>
      </c>
      <c r="H29" s="14">
        <v>100</v>
      </c>
      <c r="I29" s="29">
        <f t="shared" si="0"/>
        <v>0</v>
      </c>
      <c r="J29" s="10">
        <f t="shared" si="1"/>
        <v>0.8493396651538363</v>
      </c>
      <c r="K29" s="10">
        <f t="shared" si="2"/>
        <v>0.8493396651538363</v>
      </c>
      <c r="L29" s="5">
        <v>0</v>
      </c>
      <c r="M29" s="14">
        <v>100</v>
      </c>
      <c r="N29" s="14">
        <v>95.37</v>
      </c>
      <c r="O29" s="14">
        <f t="shared" si="3"/>
        <v>4.6299999999999955</v>
      </c>
      <c r="P29" s="10">
        <f t="shared" si="4"/>
        <v>0.8493396651538363</v>
      </c>
      <c r="Q29" s="10">
        <f t="shared" si="5"/>
        <v>0.81001523865721381</v>
      </c>
      <c r="R29" s="28">
        <f t="shared" si="6"/>
        <v>3.9324426496622586E-2</v>
      </c>
      <c r="S29" s="37">
        <f t="shared" si="7"/>
        <v>10870800</v>
      </c>
      <c r="T29" s="38"/>
      <c r="U29" s="33">
        <f t="shared" si="8"/>
        <v>234998800</v>
      </c>
      <c r="V29" s="33">
        <f t="shared" si="9"/>
        <v>234998800</v>
      </c>
      <c r="W29" s="33"/>
      <c r="X29" s="33">
        <f t="shared" si="10"/>
        <v>234998800</v>
      </c>
      <c r="Y29" s="33">
        <f t="shared" si="11"/>
        <v>224118355.56</v>
      </c>
      <c r="Z29" s="32"/>
    </row>
    <row r="30" spans="1:26" ht="102" x14ac:dyDescent="0.25">
      <c r="A30" s="5">
        <v>20</v>
      </c>
      <c r="B30" s="11" t="s">
        <v>38</v>
      </c>
      <c r="C30" s="11" t="s">
        <v>60</v>
      </c>
      <c r="D30" s="12">
        <v>36851300</v>
      </c>
      <c r="E30" s="12">
        <v>34797800</v>
      </c>
      <c r="F30" s="13">
        <f t="shared" si="12"/>
        <v>1.3318906650792927E-3</v>
      </c>
      <c r="G30" s="14">
        <v>100</v>
      </c>
      <c r="H30" s="14">
        <v>100</v>
      </c>
      <c r="I30" s="29">
        <f t="shared" si="0"/>
        <v>0</v>
      </c>
      <c r="J30" s="10">
        <f t="shared" si="1"/>
        <v>0.13318906650792928</v>
      </c>
      <c r="K30" s="10">
        <f t="shared" si="2"/>
        <v>0.13318906650792928</v>
      </c>
      <c r="L30" s="5">
        <v>0</v>
      </c>
      <c r="M30" s="14">
        <v>100</v>
      </c>
      <c r="N30" s="14">
        <v>94.42</v>
      </c>
      <c r="O30" s="14">
        <f t="shared" si="3"/>
        <v>5.5799999999999983</v>
      </c>
      <c r="P30" s="10">
        <f t="shared" si="4"/>
        <v>0.13318906650792928</v>
      </c>
      <c r="Q30" s="10">
        <f t="shared" si="5"/>
        <v>0.12575711659678682</v>
      </c>
      <c r="R30" s="28">
        <f t="shared" si="6"/>
        <v>7.4319499111424507E-3</v>
      </c>
      <c r="S30" s="37">
        <f t="shared" si="7"/>
        <v>2053500</v>
      </c>
      <c r="T30" s="38"/>
      <c r="U30" s="33">
        <f t="shared" si="8"/>
        <v>36851300</v>
      </c>
      <c r="V30" s="33">
        <f t="shared" si="9"/>
        <v>36851300</v>
      </c>
      <c r="W30" s="33"/>
      <c r="X30" s="33">
        <f t="shared" si="10"/>
        <v>36851300</v>
      </c>
      <c r="Y30" s="33">
        <f t="shared" si="11"/>
        <v>34794997.460000001</v>
      </c>
      <c r="Z30" s="32"/>
    </row>
    <row r="31" spans="1:26" ht="153" x14ac:dyDescent="0.25">
      <c r="A31" s="5">
        <v>21</v>
      </c>
      <c r="B31" s="11" t="s">
        <v>38</v>
      </c>
      <c r="C31" s="11" t="s">
        <v>61</v>
      </c>
      <c r="D31" s="12">
        <v>123426792</v>
      </c>
      <c r="E31" s="12">
        <v>108057292</v>
      </c>
      <c r="F31" s="13">
        <f t="shared" si="12"/>
        <v>4.4609278936016778E-3</v>
      </c>
      <c r="G31" s="14">
        <v>100</v>
      </c>
      <c r="H31" s="14">
        <v>100</v>
      </c>
      <c r="I31" s="29">
        <f t="shared" si="0"/>
        <v>0</v>
      </c>
      <c r="J31" s="10">
        <f t="shared" si="1"/>
        <v>0.44609278936016777</v>
      </c>
      <c r="K31" s="10">
        <f t="shared" si="2"/>
        <v>0.44609278936016777</v>
      </c>
      <c r="L31" s="5">
        <v>0.01</v>
      </c>
      <c r="M31" s="14">
        <v>100</v>
      </c>
      <c r="N31" s="14">
        <v>87.54</v>
      </c>
      <c r="O31" s="14">
        <f t="shared" si="3"/>
        <v>12.459999999999994</v>
      </c>
      <c r="P31" s="10">
        <f t="shared" si="4"/>
        <v>0.44609278936016777</v>
      </c>
      <c r="Q31" s="10">
        <f t="shared" si="5"/>
        <v>0.39050962780589088</v>
      </c>
      <c r="R31" s="28">
        <f t="shared" si="6"/>
        <v>5.558316155427688E-2</v>
      </c>
      <c r="S31" s="37">
        <f t="shared" si="7"/>
        <v>15369500</v>
      </c>
      <c r="T31" s="38"/>
      <c r="U31" s="33">
        <f t="shared" si="8"/>
        <v>123426792</v>
      </c>
      <c r="V31" s="33">
        <f t="shared" si="9"/>
        <v>123426792</v>
      </c>
      <c r="W31" s="33"/>
      <c r="X31" s="33">
        <f t="shared" si="10"/>
        <v>123426792</v>
      </c>
      <c r="Y31" s="33">
        <f t="shared" si="11"/>
        <v>108047813.7168</v>
      </c>
      <c r="Z31" s="32"/>
    </row>
    <row r="32" spans="1:26" ht="112.5" customHeight="1" x14ac:dyDescent="0.25">
      <c r="A32" s="5">
        <v>22</v>
      </c>
      <c r="B32" s="11" t="s">
        <v>38</v>
      </c>
      <c r="C32" s="11" t="s">
        <v>62</v>
      </c>
      <c r="D32" s="12">
        <v>481147642</v>
      </c>
      <c r="E32" s="12">
        <v>372032440</v>
      </c>
      <c r="F32" s="13">
        <f t="shared" si="12"/>
        <v>1.7389781443387705E-2</v>
      </c>
      <c r="G32" s="14">
        <v>100</v>
      </c>
      <c r="H32" s="14">
        <v>100</v>
      </c>
      <c r="I32" s="29">
        <f t="shared" si="0"/>
        <v>0</v>
      </c>
      <c r="J32" s="10">
        <f t="shared" si="1"/>
        <v>1.7389781443387704</v>
      </c>
      <c r="K32" s="10">
        <f t="shared" si="2"/>
        <v>1.7389781443387704</v>
      </c>
      <c r="L32" s="5">
        <v>0</v>
      </c>
      <c r="M32" s="14">
        <v>100</v>
      </c>
      <c r="N32" s="14">
        <v>77.319999999999993</v>
      </c>
      <c r="O32" s="14">
        <f t="shared" si="3"/>
        <v>22.680000000000007</v>
      </c>
      <c r="P32" s="10">
        <f t="shared" si="4"/>
        <v>1.7389781443387704</v>
      </c>
      <c r="Q32" s="10">
        <f t="shared" si="5"/>
        <v>1.3445779012027372</v>
      </c>
      <c r="R32" s="28">
        <f t="shared" si="6"/>
        <v>0.39440024313603328</v>
      </c>
      <c r="S32" s="37">
        <f t="shared" si="7"/>
        <v>109115202</v>
      </c>
      <c r="T32" s="38"/>
      <c r="U32" s="33">
        <f t="shared" si="8"/>
        <v>481147642</v>
      </c>
      <c r="V32" s="33">
        <f t="shared" si="9"/>
        <v>481147642</v>
      </c>
      <c r="W32" s="33"/>
      <c r="X32" s="33">
        <f t="shared" si="10"/>
        <v>481147642</v>
      </c>
      <c r="Y32" s="33">
        <f t="shared" si="11"/>
        <v>372023356.79439992</v>
      </c>
      <c r="Z32" s="32"/>
    </row>
    <row r="33" spans="1:26" ht="165.75" x14ac:dyDescent="0.25">
      <c r="A33" s="5">
        <v>23</v>
      </c>
      <c r="B33" s="11" t="s">
        <v>55</v>
      </c>
      <c r="C33" s="11" t="s">
        <v>63</v>
      </c>
      <c r="D33" s="12">
        <v>2430744800</v>
      </c>
      <c r="E33" s="12">
        <v>2317280703</v>
      </c>
      <c r="F33" s="13">
        <f t="shared" si="12"/>
        <v>8.7852702843862554E-2</v>
      </c>
      <c r="G33" s="14">
        <v>100</v>
      </c>
      <c r="H33" s="14">
        <v>100</v>
      </c>
      <c r="I33" s="29">
        <f t="shared" si="0"/>
        <v>0</v>
      </c>
      <c r="J33" s="10">
        <f t="shared" si="1"/>
        <v>8.7852702843862556</v>
      </c>
      <c r="K33" s="10">
        <f t="shared" si="2"/>
        <v>8.7852702843862556</v>
      </c>
      <c r="L33" s="5">
        <v>0.28000000000000003</v>
      </c>
      <c r="M33" s="14">
        <v>100</v>
      </c>
      <c r="N33" s="14">
        <v>95.33</v>
      </c>
      <c r="O33" s="14">
        <f t="shared" si="3"/>
        <v>4.6700000000000017</v>
      </c>
      <c r="P33" s="10">
        <f t="shared" si="4"/>
        <v>8.7852702843862556</v>
      </c>
      <c r="Q33" s="10">
        <f t="shared" si="5"/>
        <v>8.3749981621054168</v>
      </c>
      <c r="R33" s="28">
        <f t="shared" si="6"/>
        <v>0.41027212228083826</v>
      </c>
      <c r="S33" s="37">
        <f t="shared" si="7"/>
        <v>113464097</v>
      </c>
      <c r="T33" s="38"/>
      <c r="U33" s="33">
        <f t="shared" si="8"/>
        <v>2430744800</v>
      </c>
      <c r="V33" s="33">
        <f t="shared" si="9"/>
        <v>2430744800</v>
      </c>
      <c r="W33" s="33"/>
      <c r="X33" s="33">
        <f t="shared" si="10"/>
        <v>2430744800</v>
      </c>
      <c r="Y33" s="33">
        <f t="shared" si="11"/>
        <v>2317229017.8400002</v>
      </c>
      <c r="Z33" s="32"/>
    </row>
    <row r="34" spans="1:26" ht="191.25" x14ac:dyDescent="0.25">
      <c r="A34" s="5">
        <v>24</v>
      </c>
      <c r="B34" s="11" t="s">
        <v>55</v>
      </c>
      <c r="C34" s="11" t="s">
        <v>256</v>
      </c>
      <c r="D34" s="12">
        <v>4500000</v>
      </c>
      <c r="E34" s="12">
        <v>375000</v>
      </c>
      <c r="F34" s="13">
        <f t="shared" si="12"/>
        <v>1.6264034085247513E-4</v>
      </c>
      <c r="G34" s="14">
        <v>100</v>
      </c>
      <c r="H34" s="14">
        <v>20</v>
      </c>
      <c r="I34" s="29">
        <f t="shared" si="0"/>
        <v>80</v>
      </c>
      <c r="J34" s="10">
        <f t="shared" si="1"/>
        <v>1.6264034085247514E-2</v>
      </c>
      <c r="K34" s="10">
        <f t="shared" si="2"/>
        <v>3.2528068170495023E-3</v>
      </c>
      <c r="L34" s="5">
        <v>0.02</v>
      </c>
      <c r="M34" s="14">
        <v>100</v>
      </c>
      <c r="N34" s="14">
        <v>8.33</v>
      </c>
      <c r="O34" s="14">
        <f t="shared" si="3"/>
        <v>91.67</v>
      </c>
      <c r="P34" s="10">
        <f t="shared" si="4"/>
        <v>1.6264034085247514E-2</v>
      </c>
      <c r="Q34" s="10">
        <f t="shared" si="5"/>
        <v>1.3547940393011178E-3</v>
      </c>
      <c r="R34" s="28">
        <f t="shared" si="6"/>
        <v>1.4909240045946395E-2</v>
      </c>
      <c r="S34" s="37">
        <f t="shared" si="7"/>
        <v>4125000</v>
      </c>
      <c r="T34" s="40" t="s">
        <v>257</v>
      </c>
      <c r="U34" s="33">
        <f t="shared" si="8"/>
        <v>4500000</v>
      </c>
      <c r="V34" s="33">
        <f t="shared" si="9"/>
        <v>900000</v>
      </c>
      <c r="W34" s="33"/>
      <c r="X34" s="33">
        <f t="shared" si="10"/>
        <v>4500000</v>
      </c>
      <c r="Y34" s="33">
        <f t="shared" si="11"/>
        <v>374850</v>
      </c>
      <c r="Z34" s="32"/>
    </row>
    <row r="35" spans="1:26" ht="114.75" x14ac:dyDescent="0.25">
      <c r="A35" s="5">
        <v>25</v>
      </c>
      <c r="B35" s="11" t="s">
        <v>38</v>
      </c>
      <c r="C35" s="11" t="s">
        <v>64</v>
      </c>
      <c r="D35" s="12">
        <v>2867600</v>
      </c>
      <c r="E35" s="12">
        <v>2624000</v>
      </c>
      <c r="F35" s="13">
        <f t="shared" si="12"/>
        <v>1.0364165365079059E-4</v>
      </c>
      <c r="G35" s="14">
        <v>100</v>
      </c>
      <c r="H35" s="14">
        <v>100</v>
      </c>
      <c r="I35" s="29">
        <f t="shared" si="0"/>
        <v>0</v>
      </c>
      <c r="J35" s="10">
        <f t="shared" si="1"/>
        <v>1.0364165365079059E-2</v>
      </c>
      <c r="K35" s="10">
        <f t="shared" si="2"/>
        <v>1.0364165365079059E-2</v>
      </c>
      <c r="L35" s="5">
        <v>0</v>
      </c>
      <c r="M35" s="14">
        <v>100</v>
      </c>
      <c r="N35" s="14">
        <v>91.5</v>
      </c>
      <c r="O35" s="14">
        <f t="shared" si="3"/>
        <v>8.5</v>
      </c>
      <c r="P35" s="10">
        <f t="shared" si="4"/>
        <v>1.0364165365079059E-2</v>
      </c>
      <c r="Q35" s="10">
        <f t="shared" si="5"/>
        <v>9.4832113090473399E-3</v>
      </c>
      <c r="R35" s="28">
        <f t="shared" si="6"/>
        <v>8.8095405603172004E-4</v>
      </c>
      <c r="S35" s="37">
        <f t="shared" si="7"/>
        <v>243600</v>
      </c>
      <c r="T35" s="38"/>
      <c r="U35" s="33">
        <f t="shared" si="8"/>
        <v>2867600</v>
      </c>
      <c r="V35" s="33">
        <f t="shared" si="9"/>
        <v>2867600</v>
      </c>
      <c r="W35" s="33"/>
      <c r="X35" s="33">
        <f t="shared" si="10"/>
        <v>2867600</v>
      </c>
      <c r="Y35" s="33">
        <f t="shared" si="11"/>
        <v>2623854</v>
      </c>
      <c r="Z35" s="32"/>
    </row>
    <row r="36" spans="1:26" ht="102" x14ac:dyDescent="0.25">
      <c r="A36" s="5">
        <v>26</v>
      </c>
      <c r="B36" s="11" t="s">
        <v>38</v>
      </c>
      <c r="C36" s="11" t="s">
        <v>65</v>
      </c>
      <c r="D36" s="12">
        <v>37451400</v>
      </c>
      <c r="E36" s="12">
        <v>25912300</v>
      </c>
      <c r="F36" s="13">
        <f t="shared" si="12"/>
        <v>1.3535796580894193E-3</v>
      </c>
      <c r="G36" s="14">
        <v>100</v>
      </c>
      <c r="H36" s="14">
        <v>100</v>
      </c>
      <c r="I36" s="29">
        <f t="shared" si="0"/>
        <v>0</v>
      </c>
      <c r="J36" s="10">
        <f t="shared" si="1"/>
        <v>0.13535796580894194</v>
      </c>
      <c r="K36" s="10">
        <f t="shared" si="2"/>
        <v>0.13535796580894194</v>
      </c>
      <c r="L36" s="5">
        <v>0.01</v>
      </c>
      <c r="M36" s="14">
        <v>100</v>
      </c>
      <c r="N36" s="14">
        <v>69.180000000000007</v>
      </c>
      <c r="O36" s="14">
        <f t="shared" si="3"/>
        <v>30.819999999999993</v>
      </c>
      <c r="P36" s="10">
        <f t="shared" si="4"/>
        <v>0.13535796580894194</v>
      </c>
      <c r="Q36" s="10">
        <f t="shared" si="5"/>
        <v>9.3640640746626036E-2</v>
      </c>
      <c r="R36" s="28">
        <f t="shared" si="6"/>
        <v>4.1717325062315895E-2</v>
      </c>
      <c r="S36" s="37">
        <f t="shared" si="7"/>
        <v>11539100</v>
      </c>
      <c r="T36" s="38"/>
      <c r="U36" s="33">
        <f t="shared" si="8"/>
        <v>37451400</v>
      </c>
      <c r="V36" s="33">
        <f t="shared" si="9"/>
        <v>37451400</v>
      </c>
      <c r="W36" s="33"/>
      <c r="X36" s="33">
        <f t="shared" si="10"/>
        <v>37451400</v>
      </c>
      <c r="Y36" s="33">
        <f t="shared" si="11"/>
        <v>25908878.520000003</v>
      </c>
      <c r="Z36" s="32"/>
    </row>
    <row r="37" spans="1:26" ht="153" x14ac:dyDescent="0.25">
      <c r="A37" s="5">
        <v>27</v>
      </c>
      <c r="B37" s="11" t="s">
        <v>38</v>
      </c>
      <c r="C37" s="11" t="s">
        <v>66</v>
      </c>
      <c r="D37" s="12">
        <v>82422400</v>
      </c>
      <c r="E37" s="12">
        <v>53804600</v>
      </c>
      <c r="F37" s="13">
        <f t="shared" si="12"/>
        <v>2.9789349399731214E-3</v>
      </c>
      <c r="G37" s="14">
        <v>100</v>
      </c>
      <c r="H37" s="14">
        <v>100</v>
      </c>
      <c r="I37" s="29">
        <f t="shared" si="0"/>
        <v>0</v>
      </c>
      <c r="J37" s="10">
        <f t="shared" si="1"/>
        <v>0.29789349399731213</v>
      </c>
      <c r="K37" s="10">
        <f t="shared" si="2"/>
        <v>0.29789349399731213</v>
      </c>
      <c r="L37" s="5">
        <v>0</v>
      </c>
      <c r="M37" s="14">
        <v>100</v>
      </c>
      <c r="N37" s="14">
        <v>65.27</v>
      </c>
      <c r="O37" s="14">
        <f t="shared" si="3"/>
        <v>34.730000000000004</v>
      </c>
      <c r="P37" s="10">
        <f t="shared" si="4"/>
        <v>0.29789349399731213</v>
      </c>
      <c r="Q37" s="10">
        <f t="shared" si="5"/>
        <v>0.19443508353204561</v>
      </c>
      <c r="R37" s="28">
        <f t="shared" si="6"/>
        <v>0.10345841046526652</v>
      </c>
      <c r="S37" s="37">
        <f t="shared" si="7"/>
        <v>28617800</v>
      </c>
      <c r="T37" s="39"/>
      <c r="U37" s="33">
        <f t="shared" si="8"/>
        <v>82422400</v>
      </c>
      <c r="V37" s="33">
        <f t="shared" si="9"/>
        <v>82422400</v>
      </c>
      <c r="W37" s="33"/>
      <c r="X37" s="33">
        <f t="shared" si="10"/>
        <v>82422400</v>
      </c>
      <c r="Y37" s="33">
        <f t="shared" si="11"/>
        <v>53797100.479999997</v>
      </c>
      <c r="Z37" s="32"/>
    </row>
    <row r="38" spans="1:26" ht="120" customHeight="1" x14ac:dyDescent="0.25">
      <c r="A38" s="5">
        <v>28</v>
      </c>
      <c r="B38" s="11" t="s">
        <v>38</v>
      </c>
      <c r="C38" s="11" t="s">
        <v>67</v>
      </c>
      <c r="D38" s="12">
        <v>964744608</v>
      </c>
      <c r="E38" s="12">
        <v>899186959</v>
      </c>
      <c r="F38" s="13">
        <f t="shared" si="12"/>
        <v>3.4868087084601665E-2</v>
      </c>
      <c r="G38" s="14">
        <v>100</v>
      </c>
      <c r="H38" s="14">
        <v>94.81</v>
      </c>
      <c r="I38" s="29">
        <f t="shared" si="0"/>
        <v>5.1899999999999977</v>
      </c>
      <c r="J38" s="10">
        <f t="shared" si="1"/>
        <v>3.4868087084601664</v>
      </c>
      <c r="K38" s="10">
        <f t="shared" si="2"/>
        <v>3.3058433364910838</v>
      </c>
      <c r="L38" s="5">
        <v>0.18</v>
      </c>
      <c r="M38" s="14">
        <v>100</v>
      </c>
      <c r="N38" s="14">
        <v>93.2</v>
      </c>
      <c r="O38" s="14">
        <f t="shared" si="3"/>
        <v>6.7999999999999972</v>
      </c>
      <c r="P38" s="10">
        <f t="shared" si="4"/>
        <v>3.4868087084601664</v>
      </c>
      <c r="Q38" s="10">
        <f t="shared" si="5"/>
        <v>3.2497057162848755</v>
      </c>
      <c r="R38" s="28">
        <f t="shared" si="6"/>
        <v>0.23710299217529121</v>
      </c>
      <c r="S38" s="37">
        <f t="shared" si="7"/>
        <v>65557649</v>
      </c>
      <c r="T38" s="41" t="s">
        <v>258</v>
      </c>
      <c r="U38" s="33">
        <f t="shared" si="8"/>
        <v>964744608</v>
      </c>
      <c r="V38" s="33">
        <f t="shared" si="9"/>
        <v>914674362.8448</v>
      </c>
      <c r="W38" s="33"/>
      <c r="X38" s="33">
        <f t="shared" si="10"/>
        <v>964744608</v>
      </c>
      <c r="Y38" s="33">
        <f t="shared" si="11"/>
        <v>899141974.65600002</v>
      </c>
      <c r="Z38" s="32"/>
    </row>
    <row r="39" spans="1:26" ht="141" customHeight="1" x14ac:dyDescent="0.25">
      <c r="A39" s="5">
        <v>29</v>
      </c>
      <c r="B39" s="11" t="s">
        <v>48</v>
      </c>
      <c r="C39" s="11" t="s">
        <v>68</v>
      </c>
      <c r="D39" s="12">
        <v>320830000</v>
      </c>
      <c r="E39" s="12">
        <v>269810260</v>
      </c>
      <c r="F39" s="13">
        <f t="shared" si="12"/>
        <v>1.1595533456822132E-2</v>
      </c>
      <c r="G39" s="14">
        <v>100</v>
      </c>
      <c r="H39" s="14">
        <v>85.77</v>
      </c>
      <c r="I39" s="29">
        <f t="shared" si="0"/>
        <v>14.230000000000004</v>
      </c>
      <c r="J39" s="10">
        <f t="shared" si="1"/>
        <v>1.1595533456822131</v>
      </c>
      <c r="K39" s="10">
        <f t="shared" si="2"/>
        <v>0.99454890459163425</v>
      </c>
      <c r="L39" s="5">
        <v>0.17</v>
      </c>
      <c r="M39" s="14">
        <v>100</v>
      </c>
      <c r="N39" s="14">
        <v>84.09</v>
      </c>
      <c r="O39" s="14">
        <f t="shared" si="3"/>
        <v>15.909999999999997</v>
      </c>
      <c r="P39" s="10">
        <f t="shared" si="4"/>
        <v>1.1595533456822131</v>
      </c>
      <c r="Q39" s="10">
        <f t="shared" si="5"/>
        <v>0.97506840838417308</v>
      </c>
      <c r="R39" s="28">
        <f t="shared" si="6"/>
        <v>0.18448493729804008</v>
      </c>
      <c r="S39" s="37">
        <f t="shared" si="7"/>
        <v>51019740</v>
      </c>
      <c r="T39" s="39" t="s">
        <v>254</v>
      </c>
      <c r="U39" s="33">
        <f t="shared" si="8"/>
        <v>320830000</v>
      </c>
      <c r="V39" s="33">
        <f t="shared" si="9"/>
        <v>275175890.99999994</v>
      </c>
      <c r="W39" s="33"/>
      <c r="X39" s="33">
        <f t="shared" si="10"/>
        <v>320830000</v>
      </c>
      <c r="Y39" s="33">
        <f t="shared" si="11"/>
        <v>269785947</v>
      </c>
      <c r="Z39" s="32"/>
    </row>
    <row r="40" spans="1:26" ht="102" x14ac:dyDescent="0.25">
      <c r="A40" s="5">
        <v>30</v>
      </c>
      <c r="B40" s="11" t="s">
        <v>38</v>
      </c>
      <c r="C40" s="11" t="s">
        <v>69</v>
      </c>
      <c r="D40" s="12">
        <v>3352000</v>
      </c>
      <c r="E40" s="12">
        <v>0</v>
      </c>
      <c r="F40" s="13">
        <f t="shared" si="12"/>
        <v>1.2114898278611036E-4</v>
      </c>
      <c r="G40" s="14">
        <v>100</v>
      </c>
      <c r="H40" s="14">
        <v>100</v>
      </c>
      <c r="I40" s="29">
        <f t="shared" si="0"/>
        <v>0</v>
      </c>
      <c r="J40" s="10">
        <f t="shared" si="1"/>
        <v>1.2114898278611036E-2</v>
      </c>
      <c r="K40" s="10">
        <f t="shared" si="2"/>
        <v>1.2114898278611036E-2</v>
      </c>
      <c r="L40" s="5">
        <v>0</v>
      </c>
      <c r="M40" s="14">
        <v>100</v>
      </c>
      <c r="N40" s="14">
        <v>0</v>
      </c>
      <c r="O40" s="14">
        <f t="shared" si="3"/>
        <v>100</v>
      </c>
      <c r="P40" s="10">
        <f t="shared" si="4"/>
        <v>1.2114898278611036E-2</v>
      </c>
      <c r="Q40" s="10">
        <f t="shared" si="5"/>
        <v>0</v>
      </c>
      <c r="R40" s="28">
        <f t="shared" si="6"/>
        <v>1.2114898278611036E-2</v>
      </c>
      <c r="S40" s="37">
        <f t="shared" si="7"/>
        <v>3352000</v>
      </c>
      <c r="T40" s="38"/>
      <c r="U40" s="33">
        <f t="shared" si="8"/>
        <v>3352000</v>
      </c>
      <c r="V40" s="33">
        <f t="shared" si="9"/>
        <v>3352000</v>
      </c>
      <c r="W40" s="33"/>
      <c r="X40" s="33">
        <f t="shared" si="10"/>
        <v>3352000</v>
      </c>
      <c r="Y40" s="33">
        <f t="shared" si="11"/>
        <v>0</v>
      </c>
      <c r="Z40" s="32"/>
    </row>
    <row r="41" spans="1:26" ht="89.25" x14ac:dyDescent="0.25">
      <c r="A41" s="5">
        <v>31</v>
      </c>
      <c r="B41" s="11" t="s">
        <v>38</v>
      </c>
      <c r="C41" s="11" t="s">
        <v>70</v>
      </c>
      <c r="D41" s="12">
        <v>36053500</v>
      </c>
      <c r="E41" s="12">
        <v>29650000</v>
      </c>
      <c r="F41" s="13">
        <f t="shared" si="12"/>
        <v>1.3030563397610471E-3</v>
      </c>
      <c r="G41" s="14">
        <v>100</v>
      </c>
      <c r="H41" s="14">
        <v>100</v>
      </c>
      <c r="I41" s="29">
        <f t="shared" si="0"/>
        <v>0</v>
      </c>
      <c r="J41" s="10">
        <f t="shared" si="1"/>
        <v>0.1303056339761047</v>
      </c>
      <c r="K41" s="10">
        <f t="shared" si="2"/>
        <v>0.1303056339761047</v>
      </c>
      <c r="L41" s="5">
        <v>0</v>
      </c>
      <c r="M41" s="14">
        <v>100</v>
      </c>
      <c r="N41" s="14">
        <v>82.23</v>
      </c>
      <c r="O41" s="14">
        <f t="shared" si="3"/>
        <v>17.769999999999996</v>
      </c>
      <c r="P41" s="10">
        <f t="shared" si="4"/>
        <v>0.1303056339761047</v>
      </c>
      <c r="Q41" s="10">
        <f t="shared" si="5"/>
        <v>0.10715032281855091</v>
      </c>
      <c r="R41" s="28">
        <f t="shared" si="6"/>
        <v>2.3155311157553801E-2</v>
      </c>
      <c r="S41" s="37">
        <f t="shared" si="7"/>
        <v>6403500</v>
      </c>
      <c r="T41" s="38"/>
      <c r="U41" s="33">
        <f t="shared" si="8"/>
        <v>36053500</v>
      </c>
      <c r="V41" s="33">
        <f t="shared" si="9"/>
        <v>36053500</v>
      </c>
      <c r="W41" s="33"/>
      <c r="X41" s="33">
        <f t="shared" si="10"/>
        <v>36053500</v>
      </c>
      <c r="Y41" s="33">
        <f t="shared" si="11"/>
        <v>29646793.050000001</v>
      </c>
      <c r="Z41" s="32"/>
    </row>
    <row r="42" spans="1:26" ht="140.25" x14ac:dyDescent="0.25">
      <c r="A42" s="5">
        <v>32</v>
      </c>
      <c r="B42" s="11" t="s">
        <v>38</v>
      </c>
      <c r="C42" s="11" t="s">
        <v>71</v>
      </c>
      <c r="D42" s="12">
        <v>62070400</v>
      </c>
      <c r="E42" s="12">
        <v>58172700</v>
      </c>
      <c r="F42" s="13">
        <f t="shared" si="12"/>
        <v>2.2433668917443274E-3</v>
      </c>
      <c r="G42" s="14">
        <v>100</v>
      </c>
      <c r="H42" s="14">
        <v>100</v>
      </c>
      <c r="I42" s="29">
        <f t="shared" si="0"/>
        <v>0</v>
      </c>
      <c r="J42" s="10">
        <f t="shared" si="1"/>
        <v>0.22433668917443272</v>
      </c>
      <c r="K42" s="10">
        <f t="shared" si="2"/>
        <v>0.22433668917443272</v>
      </c>
      <c r="L42" s="5">
        <v>0</v>
      </c>
      <c r="M42" s="14">
        <v>100</v>
      </c>
      <c r="N42" s="14">
        <v>93.72</v>
      </c>
      <c r="O42" s="14">
        <f t="shared" si="3"/>
        <v>6.2800000000000011</v>
      </c>
      <c r="P42" s="10">
        <f t="shared" si="4"/>
        <v>0.22433668917443272</v>
      </c>
      <c r="Q42" s="10">
        <f t="shared" si="5"/>
        <v>0.21024834509427837</v>
      </c>
      <c r="R42" s="28">
        <f t="shared" si="6"/>
        <v>1.4088344080154379E-2</v>
      </c>
      <c r="S42" s="37">
        <f t="shared" si="7"/>
        <v>3897700</v>
      </c>
      <c r="T42" s="38"/>
      <c r="U42" s="33">
        <f t="shared" si="8"/>
        <v>62070400</v>
      </c>
      <c r="V42" s="33">
        <f t="shared" si="9"/>
        <v>62070400</v>
      </c>
      <c r="W42" s="33"/>
      <c r="X42" s="33">
        <f t="shared" si="10"/>
        <v>62070400</v>
      </c>
      <c r="Y42" s="33">
        <f t="shared" si="11"/>
        <v>58172378.880000003</v>
      </c>
      <c r="Z42" s="32"/>
    </row>
    <row r="43" spans="1:26" ht="114.75" x14ac:dyDescent="0.25">
      <c r="A43" s="5">
        <v>33</v>
      </c>
      <c r="B43" s="11" t="s">
        <v>38</v>
      </c>
      <c r="C43" s="11" t="s">
        <v>72</v>
      </c>
      <c r="D43" s="12">
        <v>86644892</v>
      </c>
      <c r="E43" s="12">
        <v>80391713</v>
      </c>
      <c r="F43" s="13">
        <f t="shared" si="12"/>
        <v>3.1315455040013102E-3</v>
      </c>
      <c r="G43" s="14">
        <v>100</v>
      </c>
      <c r="H43" s="14">
        <v>100</v>
      </c>
      <c r="I43" s="29">
        <f t="shared" si="0"/>
        <v>0</v>
      </c>
      <c r="J43" s="10">
        <f t="shared" si="1"/>
        <v>0.31315455040013102</v>
      </c>
      <c r="K43" s="10">
        <f t="shared" si="2"/>
        <v>0.31315455040013102</v>
      </c>
      <c r="L43" s="5">
        <v>0</v>
      </c>
      <c r="M43" s="14">
        <v>100</v>
      </c>
      <c r="N43" s="14">
        <v>92.78</v>
      </c>
      <c r="O43" s="14">
        <f t="shared" si="3"/>
        <v>7.2199999999999989</v>
      </c>
      <c r="P43" s="10">
        <f t="shared" si="4"/>
        <v>0.31315455040013102</v>
      </c>
      <c r="Q43" s="10">
        <f t="shared" si="5"/>
        <v>0.29054479186124155</v>
      </c>
      <c r="R43" s="28">
        <f t="shared" si="6"/>
        <v>2.2609758538889455E-2</v>
      </c>
      <c r="S43" s="37">
        <f t="shared" si="7"/>
        <v>6253179</v>
      </c>
      <c r="T43" s="38"/>
      <c r="U43" s="33">
        <f t="shared" si="8"/>
        <v>86644892</v>
      </c>
      <c r="V43" s="33">
        <f t="shared" si="9"/>
        <v>86644892</v>
      </c>
      <c r="W43" s="33"/>
      <c r="X43" s="33">
        <f t="shared" si="10"/>
        <v>86644892</v>
      </c>
      <c r="Y43" s="33">
        <f t="shared" si="11"/>
        <v>80389130.797600001</v>
      </c>
      <c r="Z43" s="32"/>
    </row>
    <row r="44" spans="1:26" ht="111.75" customHeight="1" x14ac:dyDescent="0.25">
      <c r="A44" s="5">
        <v>34</v>
      </c>
      <c r="B44" s="11" t="s">
        <v>50</v>
      </c>
      <c r="C44" s="11" t="s">
        <v>73</v>
      </c>
      <c r="D44" s="12">
        <v>76000000</v>
      </c>
      <c r="E44" s="12">
        <v>13610212</v>
      </c>
      <c r="F44" s="13">
        <f t="shared" si="12"/>
        <v>2.7468146455084689E-3</v>
      </c>
      <c r="G44" s="14">
        <v>100</v>
      </c>
      <c r="H44" s="14">
        <v>100</v>
      </c>
      <c r="I44" s="29">
        <f t="shared" si="0"/>
        <v>0</v>
      </c>
      <c r="J44" s="10">
        <f t="shared" si="1"/>
        <v>0.27468146455084691</v>
      </c>
      <c r="K44" s="10">
        <f t="shared" si="2"/>
        <v>0.27468146455084691</v>
      </c>
      <c r="L44" s="5">
        <v>0</v>
      </c>
      <c r="M44" s="14">
        <v>100</v>
      </c>
      <c r="N44" s="14">
        <v>17.91</v>
      </c>
      <c r="O44" s="14">
        <f t="shared" si="3"/>
        <v>82.09</v>
      </c>
      <c r="P44" s="10">
        <f t="shared" si="4"/>
        <v>0.27468146455084691</v>
      </c>
      <c r="Q44" s="10">
        <f t="shared" si="5"/>
        <v>4.9195450301056681E-2</v>
      </c>
      <c r="R44" s="28">
        <f t="shared" si="6"/>
        <v>0.22548601424979023</v>
      </c>
      <c r="S44" s="37">
        <f t="shared" si="7"/>
        <v>62389788</v>
      </c>
      <c r="T44" s="38"/>
      <c r="U44" s="33">
        <f t="shared" si="8"/>
        <v>76000000</v>
      </c>
      <c r="V44" s="33">
        <f>H44%*D44</f>
        <v>76000000</v>
      </c>
      <c r="W44" s="33"/>
      <c r="X44" s="33">
        <f t="shared" si="10"/>
        <v>76000000</v>
      </c>
      <c r="Y44" s="33">
        <f>N44%*D44</f>
        <v>13611600</v>
      </c>
      <c r="Z44" s="32"/>
    </row>
    <row r="45" spans="1:26" x14ac:dyDescent="0.25">
      <c r="A45" s="42" t="s">
        <v>74</v>
      </c>
      <c r="B45" s="43"/>
      <c r="C45" s="43"/>
      <c r="D45" s="12">
        <f>SUM(D11:D44)</f>
        <v>27668412255</v>
      </c>
      <c r="E45" s="12">
        <f>SUM(E11:E44)</f>
        <v>26487606284</v>
      </c>
      <c r="F45" s="13">
        <f>SUM(F11:F44)</f>
        <v>1.0000000000000002</v>
      </c>
      <c r="G45" s="30">
        <f>U45/D45*100</f>
        <v>100</v>
      </c>
      <c r="H45" s="30">
        <f>V45/D45*100</f>
        <v>99.641018959672138</v>
      </c>
      <c r="I45" s="31">
        <f t="shared" si="0"/>
        <v>0.35898104032786193</v>
      </c>
      <c r="J45" s="10">
        <f>F45*G45</f>
        <v>100.00000000000003</v>
      </c>
      <c r="K45" s="10">
        <f t="shared" si="2"/>
        <v>99.641018959672166</v>
      </c>
      <c r="L45" s="15">
        <f>J45-K45</f>
        <v>0.35898104032786193</v>
      </c>
      <c r="M45" s="27">
        <f>X45/D45*100</f>
        <v>100</v>
      </c>
      <c r="N45" s="27">
        <f>Y45/D45*100</f>
        <v>95.729741078550731</v>
      </c>
      <c r="O45" s="27">
        <f>M45-N45</f>
        <v>4.270258921449269</v>
      </c>
      <c r="P45" s="10">
        <f>F45*M45</f>
        <v>100.00000000000003</v>
      </c>
      <c r="Q45" s="10">
        <f t="shared" si="5"/>
        <v>95.729741078550745</v>
      </c>
      <c r="R45" s="28">
        <f>F45*O45</f>
        <v>4.2702589214492699</v>
      </c>
      <c r="S45" s="37">
        <f t="shared" si="7"/>
        <v>1180805971</v>
      </c>
      <c r="T45" s="38"/>
      <c r="U45" s="33">
        <f>SUM(U11:U44)</f>
        <v>27668412255</v>
      </c>
      <c r="V45" s="33">
        <f>SUM(V11:V44)</f>
        <v>27569087900.844799</v>
      </c>
      <c r="W45" s="33"/>
      <c r="X45" s="33">
        <f t="shared" ref="X45:Y45" si="13">SUM(X11:X44)</f>
        <v>27668412255</v>
      </c>
      <c r="Y45" s="33">
        <f t="shared" si="13"/>
        <v>26486899412.2575</v>
      </c>
      <c r="Z45" s="32"/>
    </row>
    <row r="46" spans="1:26" x14ac:dyDescent="0.25">
      <c r="U46" s="33"/>
      <c r="V46" s="33"/>
      <c r="W46" s="33"/>
      <c r="X46" s="33"/>
      <c r="Y46" s="33"/>
      <c r="Z46" s="32"/>
    </row>
    <row r="47" spans="1:2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5" t="s">
        <v>255</v>
      </c>
      <c r="Q47" s="3"/>
      <c r="R47" s="3"/>
      <c r="S47" s="3"/>
      <c r="T47" s="3"/>
      <c r="U47" s="33"/>
      <c r="V47" s="33"/>
      <c r="W47" s="33"/>
      <c r="X47" s="33"/>
      <c r="Y47" s="33"/>
      <c r="Z47" s="32"/>
    </row>
    <row r="48" spans="1:26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 t="s">
        <v>76</v>
      </c>
      <c r="Q48" s="3"/>
      <c r="R48" s="3"/>
      <c r="S48" s="3"/>
      <c r="T48" s="3"/>
      <c r="U48" s="33"/>
      <c r="V48" s="33"/>
      <c r="W48" s="33"/>
      <c r="X48" s="33"/>
      <c r="Y48" s="33"/>
      <c r="Z48" s="32"/>
    </row>
    <row r="49" spans="1:2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 t="s">
        <v>77</v>
      </c>
      <c r="Q49" s="3"/>
      <c r="R49" s="3"/>
      <c r="S49" s="3"/>
      <c r="T49" s="3"/>
      <c r="U49" s="34"/>
      <c r="V49" s="34"/>
      <c r="W49" s="34"/>
      <c r="X49" s="34"/>
      <c r="Y49" s="34"/>
    </row>
    <row r="50" spans="1:25" x14ac:dyDescent="0.25">
      <c r="U50" s="34"/>
      <c r="V50" s="34"/>
      <c r="W50" s="34"/>
      <c r="X50" s="34"/>
      <c r="Y50" s="34"/>
    </row>
    <row r="51" spans="1:25" ht="47.25" hidden="1" customHeight="1" x14ac:dyDescent="0.25">
      <c r="U51" s="34"/>
      <c r="V51" s="34"/>
      <c r="W51" s="34"/>
      <c r="X51" s="34"/>
      <c r="Y51" s="34"/>
    </row>
    <row r="52" spans="1:25" ht="22.5" customHeight="1" x14ac:dyDescent="0.25">
      <c r="U52" s="34"/>
      <c r="V52" s="34"/>
      <c r="W52" s="34"/>
      <c r="X52" s="34"/>
      <c r="Y52" s="34"/>
    </row>
    <row r="53" spans="1:25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 t="s">
        <v>78</v>
      </c>
      <c r="Q53" s="17"/>
      <c r="R53" s="17"/>
      <c r="S53" s="17"/>
      <c r="T53" s="17"/>
    </row>
    <row r="54" spans="1:2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 t="s">
        <v>79</v>
      </c>
      <c r="Q54" s="3"/>
      <c r="R54" s="3"/>
      <c r="S54" s="3"/>
      <c r="T54" s="3"/>
    </row>
  </sheetData>
  <sheetProtection formatCells="0" formatColumns="0" formatRows="0" insertColumns="0" insertRows="0" insertHyperlinks="0" deleteColumns="0" deleteRows="0" sort="0" autoFilter="0" pivotTables="0"/>
  <mergeCells count="19">
    <mergeCell ref="T7:T9"/>
    <mergeCell ref="A1:S1"/>
    <mergeCell ref="A2:S2"/>
    <mergeCell ref="A3:S3"/>
    <mergeCell ref="A4:S4"/>
    <mergeCell ref="A5:S5"/>
    <mergeCell ref="A45:C45"/>
    <mergeCell ref="F7:F9"/>
    <mergeCell ref="G7:R7"/>
    <mergeCell ref="S7:S9"/>
    <mergeCell ref="G8:I8"/>
    <mergeCell ref="J8:L8"/>
    <mergeCell ref="M8:O8"/>
    <mergeCell ref="P8:R8"/>
    <mergeCell ref="A7:A9"/>
    <mergeCell ref="B7:B9"/>
    <mergeCell ref="C7:C9"/>
    <mergeCell ref="D7:D9"/>
    <mergeCell ref="E7:E9"/>
  </mergeCells>
  <pageMargins left="0.7" right="0.7" top="0.75" bottom="0.75" header="0.3" footer="0.3"/>
  <pageSetup paperSize="258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opLeftCell="A16" workbookViewId="0">
      <selection activeCell="A42" sqref="A42:T42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84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145</v>
      </c>
      <c r="D11" s="20">
        <v>5243700</v>
      </c>
      <c r="E11" s="20">
        <v>4344600</v>
      </c>
      <c r="F11" s="21">
        <v>6.7457699999999999E-3</v>
      </c>
      <c r="G11" s="22">
        <v>100</v>
      </c>
      <c r="H11" s="22">
        <v>82.85</v>
      </c>
      <c r="I11" s="23">
        <v>17.149999999999999</v>
      </c>
      <c r="J11" s="24">
        <v>0.67457699999999998</v>
      </c>
      <c r="K11" s="24">
        <v>0.55888704450000004</v>
      </c>
      <c r="L11" s="19">
        <v>0.12</v>
      </c>
      <c r="M11" s="22">
        <v>100</v>
      </c>
      <c r="N11" s="22">
        <v>82.85</v>
      </c>
      <c r="O11" s="23">
        <v>17.149999999999999</v>
      </c>
      <c r="P11" s="24">
        <v>0.67457699999999998</v>
      </c>
      <c r="Q11" s="24">
        <v>0.55888704450000004</v>
      </c>
      <c r="R11" s="19">
        <v>0.12</v>
      </c>
      <c r="S11" s="20">
        <f>D11-E11</f>
        <v>899100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102" x14ac:dyDescent="0.25">
      <c r="A13" s="18"/>
      <c r="B13" s="18" t="s">
        <v>146</v>
      </c>
      <c r="C13" s="18" t="s">
        <v>147</v>
      </c>
      <c r="D13" s="20">
        <v>10815600</v>
      </c>
      <c r="E13" s="20">
        <v>8737000</v>
      </c>
      <c r="F13" s="21">
        <v>1.3913740000000001E-2</v>
      </c>
      <c r="G13" s="22">
        <v>100</v>
      </c>
      <c r="H13" s="22">
        <v>80.78</v>
      </c>
      <c r="I13" s="23">
        <v>19.22</v>
      </c>
      <c r="J13" s="24">
        <v>1.3913740000000001</v>
      </c>
      <c r="K13" s="24">
        <v>1.1239519172000001</v>
      </c>
      <c r="L13" s="19">
        <v>0.27</v>
      </c>
      <c r="M13" s="22">
        <v>100</v>
      </c>
      <c r="N13" s="22">
        <v>80.78</v>
      </c>
      <c r="O13" s="23">
        <v>19.22</v>
      </c>
      <c r="P13" s="24">
        <v>1.3913740000000001</v>
      </c>
      <c r="Q13" s="24">
        <v>1.1239519172000001</v>
      </c>
      <c r="R13" s="19">
        <v>0.27</v>
      </c>
      <c r="S13" s="20">
        <f>D13-E13</f>
        <v>2078600</v>
      </c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25.5" x14ac:dyDescent="0.25">
      <c r="A15" s="18"/>
      <c r="B15" s="18"/>
      <c r="C15" s="18" t="s">
        <v>148</v>
      </c>
      <c r="D15" s="20">
        <v>346996000</v>
      </c>
      <c r="E15" s="20">
        <v>234664000</v>
      </c>
      <c r="F15" s="21">
        <v>0.44639349</v>
      </c>
      <c r="G15" s="22">
        <v>75.7</v>
      </c>
      <c r="H15" s="22">
        <v>75.7</v>
      </c>
      <c r="I15" s="23">
        <v>0</v>
      </c>
      <c r="J15" s="24">
        <v>33.791987192999997</v>
      </c>
      <c r="K15" s="24">
        <v>33.791987192999997</v>
      </c>
      <c r="L15" s="19">
        <v>0</v>
      </c>
      <c r="M15" s="22">
        <v>75.7</v>
      </c>
      <c r="N15" s="22">
        <v>67.63</v>
      </c>
      <c r="O15" s="23">
        <v>8.07</v>
      </c>
      <c r="P15" s="24">
        <v>33.791987192999997</v>
      </c>
      <c r="Q15" s="24">
        <v>30.189591728700002</v>
      </c>
      <c r="R15" s="19">
        <v>3.6</v>
      </c>
      <c r="S15" s="20">
        <f>D15-E15</f>
        <v>112332000</v>
      </c>
      <c r="T15" s="18"/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25.5" x14ac:dyDescent="0.25">
      <c r="A17" s="18"/>
      <c r="B17" s="18"/>
      <c r="C17" s="18" t="s">
        <v>149</v>
      </c>
      <c r="D17" s="20">
        <v>150782525</v>
      </c>
      <c r="E17" s="20">
        <v>75243852</v>
      </c>
      <c r="F17" s="21">
        <v>0.19397439</v>
      </c>
      <c r="G17" s="22">
        <v>75</v>
      </c>
      <c r="H17" s="22">
        <v>75</v>
      </c>
      <c r="I17" s="23">
        <v>0</v>
      </c>
      <c r="J17" s="24">
        <v>14.548079250000001</v>
      </c>
      <c r="K17" s="24">
        <v>14.548079250000001</v>
      </c>
      <c r="L17" s="19">
        <v>0</v>
      </c>
      <c r="M17" s="22">
        <v>75</v>
      </c>
      <c r="N17" s="22">
        <v>49.9</v>
      </c>
      <c r="O17" s="23">
        <v>25.1</v>
      </c>
      <c r="P17" s="24">
        <v>14.548079250000001</v>
      </c>
      <c r="Q17" s="24">
        <v>9.6793220610000006</v>
      </c>
      <c r="R17" s="19">
        <v>4.87</v>
      </c>
      <c r="S17" s="20">
        <f>D17-E17</f>
        <v>75538673</v>
      </c>
      <c r="T17" s="18"/>
    </row>
    <row r="18" spans="1:2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25.5" x14ac:dyDescent="0.25">
      <c r="A19" s="18"/>
      <c r="B19" s="18"/>
      <c r="C19" s="18" t="s">
        <v>150</v>
      </c>
      <c r="D19" s="20">
        <v>138798400</v>
      </c>
      <c r="E19" s="20">
        <v>93865600</v>
      </c>
      <c r="F19" s="21">
        <v>0.17855740000000001</v>
      </c>
      <c r="G19" s="22">
        <v>75.7</v>
      </c>
      <c r="H19" s="22">
        <v>75.7</v>
      </c>
      <c r="I19" s="23">
        <v>0</v>
      </c>
      <c r="J19" s="24">
        <v>13.516795180000001</v>
      </c>
      <c r="K19" s="24">
        <v>13.516795180000001</v>
      </c>
      <c r="L19" s="19">
        <v>0</v>
      </c>
      <c r="M19" s="22">
        <v>75.7</v>
      </c>
      <c r="N19" s="22">
        <v>67.63</v>
      </c>
      <c r="O19" s="23">
        <v>8.07</v>
      </c>
      <c r="P19" s="24">
        <v>13.516795180000001</v>
      </c>
      <c r="Q19" s="24">
        <v>12.075836962</v>
      </c>
      <c r="R19" s="19">
        <v>1.44</v>
      </c>
      <c r="S19" s="20">
        <f>D19-E19</f>
        <v>44932800</v>
      </c>
      <c r="T19" s="18"/>
    </row>
    <row r="20" spans="1:2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25.5" x14ac:dyDescent="0.25">
      <c r="A21" s="18"/>
      <c r="B21" s="18"/>
      <c r="C21" s="18" t="s">
        <v>151</v>
      </c>
      <c r="D21" s="20">
        <v>24000000</v>
      </c>
      <c r="E21" s="20">
        <v>17630460</v>
      </c>
      <c r="F21" s="21">
        <v>3.0874829999999999E-2</v>
      </c>
      <c r="G21" s="22">
        <v>74.97</v>
      </c>
      <c r="H21" s="22">
        <v>74.97</v>
      </c>
      <c r="I21" s="23">
        <v>0</v>
      </c>
      <c r="J21" s="24">
        <v>2.3146860051</v>
      </c>
      <c r="K21" s="24">
        <v>2.3146860051</v>
      </c>
      <c r="L21" s="19">
        <v>0</v>
      </c>
      <c r="M21" s="22">
        <v>74.97</v>
      </c>
      <c r="N21" s="22">
        <v>73.459999999999994</v>
      </c>
      <c r="O21" s="23">
        <v>1.51</v>
      </c>
      <c r="P21" s="24">
        <v>2.3146860051</v>
      </c>
      <c r="Q21" s="24">
        <v>2.2680650118000001</v>
      </c>
      <c r="R21" s="19">
        <v>0.05</v>
      </c>
      <c r="S21" s="20">
        <f>D21-E21</f>
        <v>6369540</v>
      </c>
      <c r="T21" s="18"/>
    </row>
    <row r="22" spans="1:2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25.5" x14ac:dyDescent="0.25">
      <c r="A23" s="18"/>
      <c r="B23" s="18"/>
      <c r="C23" s="18" t="s">
        <v>152</v>
      </c>
      <c r="D23" s="20">
        <v>1500000</v>
      </c>
      <c r="E23" s="20">
        <v>1404250</v>
      </c>
      <c r="F23" s="21">
        <v>1.92968E-3</v>
      </c>
      <c r="G23" s="22">
        <v>100</v>
      </c>
      <c r="H23" s="22">
        <v>100</v>
      </c>
      <c r="I23" s="23">
        <v>0</v>
      </c>
      <c r="J23" s="24">
        <v>0.192968</v>
      </c>
      <c r="K23" s="24">
        <v>0.192968</v>
      </c>
      <c r="L23" s="19">
        <v>0</v>
      </c>
      <c r="M23" s="22">
        <v>100</v>
      </c>
      <c r="N23" s="22">
        <v>93.62</v>
      </c>
      <c r="O23" s="23">
        <v>6.38</v>
      </c>
      <c r="P23" s="24">
        <v>0.192968</v>
      </c>
      <c r="Q23" s="24">
        <v>0.1806566416</v>
      </c>
      <c r="R23" s="19">
        <v>0.01</v>
      </c>
      <c r="S23" s="20">
        <f>D23-E23</f>
        <v>95750</v>
      </c>
      <c r="T23" s="18"/>
    </row>
    <row r="24" spans="1:2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ht="25.5" x14ac:dyDescent="0.25">
      <c r="A25" s="18"/>
      <c r="B25" s="18"/>
      <c r="C25" s="18" t="s">
        <v>153</v>
      </c>
      <c r="D25" s="20">
        <v>59067756</v>
      </c>
      <c r="E25" s="20">
        <v>58618054</v>
      </c>
      <c r="F25" s="21">
        <v>7.5987799999999994E-2</v>
      </c>
      <c r="G25" s="22">
        <v>100</v>
      </c>
      <c r="H25" s="22">
        <v>100</v>
      </c>
      <c r="I25" s="23">
        <v>0</v>
      </c>
      <c r="J25" s="24">
        <v>7.5987799999999996</v>
      </c>
      <c r="K25" s="24">
        <v>7.5987799999999996</v>
      </c>
      <c r="L25" s="19">
        <v>0</v>
      </c>
      <c r="M25" s="22">
        <v>100</v>
      </c>
      <c r="N25" s="22">
        <v>99.24</v>
      </c>
      <c r="O25" s="23">
        <v>0.76</v>
      </c>
      <c r="P25" s="24">
        <v>7.5987799999999996</v>
      </c>
      <c r="Q25" s="24">
        <v>7.5410292720000003</v>
      </c>
      <c r="R25" s="19">
        <v>0.06</v>
      </c>
      <c r="S25" s="20">
        <f>D25-E25</f>
        <v>449702</v>
      </c>
      <c r="T25" s="18"/>
    </row>
    <row r="26" spans="1:20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ht="38.25" x14ac:dyDescent="0.25">
      <c r="A27" s="18"/>
      <c r="B27" s="18"/>
      <c r="C27" s="18" t="s">
        <v>141</v>
      </c>
      <c r="D27" s="20">
        <v>20124048</v>
      </c>
      <c r="E27" s="20">
        <v>13416032</v>
      </c>
      <c r="F27" s="21">
        <v>2.5888609999999999E-2</v>
      </c>
      <c r="G27" s="22">
        <v>74.97</v>
      </c>
      <c r="H27" s="22">
        <v>74.97</v>
      </c>
      <c r="I27" s="23">
        <v>0</v>
      </c>
      <c r="J27" s="24">
        <v>1.9408690917</v>
      </c>
      <c r="K27" s="24">
        <v>1.9408690917</v>
      </c>
      <c r="L27" s="19">
        <v>0</v>
      </c>
      <c r="M27" s="22">
        <v>74.97</v>
      </c>
      <c r="N27" s="22">
        <v>66.67</v>
      </c>
      <c r="O27" s="23">
        <v>8.3000000000000007</v>
      </c>
      <c r="P27" s="24">
        <v>1.9408690917</v>
      </c>
      <c r="Q27" s="24">
        <v>1.7259936286999999</v>
      </c>
      <c r="R27" s="19">
        <v>0.21</v>
      </c>
      <c r="S27" s="20">
        <f>D27-E27</f>
        <v>6708016</v>
      </c>
      <c r="T27" s="18"/>
    </row>
    <row r="28" spans="1:20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0" ht="38.25" x14ac:dyDescent="0.25">
      <c r="A29" s="18"/>
      <c r="B29" s="18"/>
      <c r="C29" s="18" t="s">
        <v>142</v>
      </c>
      <c r="D29" s="20">
        <v>1132320</v>
      </c>
      <c r="E29" s="20">
        <v>754880</v>
      </c>
      <c r="F29" s="21">
        <v>1.45667E-3</v>
      </c>
      <c r="G29" s="22">
        <v>74.97</v>
      </c>
      <c r="H29" s="22">
        <v>74.97</v>
      </c>
      <c r="I29" s="23">
        <v>0</v>
      </c>
      <c r="J29" s="24">
        <v>0.10920654990000001</v>
      </c>
      <c r="K29" s="24">
        <v>0.10920654990000001</v>
      </c>
      <c r="L29" s="19">
        <v>0</v>
      </c>
      <c r="M29" s="22">
        <v>74.97</v>
      </c>
      <c r="N29" s="22">
        <v>66.67</v>
      </c>
      <c r="O29" s="23">
        <v>8.3000000000000007</v>
      </c>
      <c r="P29" s="24">
        <v>0.10920654990000001</v>
      </c>
      <c r="Q29" s="24">
        <v>9.7116188899999997E-2</v>
      </c>
      <c r="R29" s="19">
        <v>0.01</v>
      </c>
      <c r="S29" s="20">
        <f>D29-E29</f>
        <v>377440</v>
      </c>
      <c r="T29" s="18"/>
    </row>
    <row r="30" spans="1:20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1:20" ht="38.25" x14ac:dyDescent="0.25">
      <c r="A31" s="18"/>
      <c r="B31" s="18"/>
      <c r="C31" s="18" t="s">
        <v>143</v>
      </c>
      <c r="D31" s="20">
        <v>18871776</v>
      </c>
      <c r="E31" s="20">
        <v>12581184</v>
      </c>
      <c r="F31" s="21">
        <v>2.427762E-2</v>
      </c>
      <c r="G31" s="22">
        <v>74.97</v>
      </c>
      <c r="H31" s="22">
        <v>74.97</v>
      </c>
      <c r="I31" s="23">
        <v>0</v>
      </c>
      <c r="J31" s="24">
        <v>1.8200931713999999</v>
      </c>
      <c r="K31" s="24">
        <v>1.8200931713999999</v>
      </c>
      <c r="L31" s="19">
        <v>0</v>
      </c>
      <c r="M31" s="22">
        <v>74.97</v>
      </c>
      <c r="N31" s="22">
        <v>66.67</v>
      </c>
      <c r="O31" s="23">
        <v>8.3000000000000007</v>
      </c>
      <c r="P31" s="24">
        <v>1.8200931713999999</v>
      </c>
      <c r="Q31" s="24">
        <v>1.6185889254000001</v>
      </c>
      <c r="R31" s="19">
        <v>0.2</v>
      </c>
      <c r="S31" s="20">
        <f>D31-E31</f>
        <v>6290592</v>
      </c>
      <c r="T31" s="18"/>
    </row>
    <row r="32" spans="1:20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 x14ac:dyDescent="0.25">
      <c r="A33" s="11"/>
      <c r="B33" s="11"/>
      <c r="C33" s="11"/>
      <c r="D33" s="12">
        <f>SUM(D11:D31)</f>
        <v>777332125</v>
      </c>
      <c r="E33" s="12">
        <f>SUM(E11:E31)</f>
        <v>521259912</v>
      </c>
      <c r="F33" s="13">
        <f>SUM(F11:F31)</f>
        <v>1</v>
      </c>
      <c r="G33" s="16"/>
      <c r="H33" s="16"/>
      <c r="I33" s="16"/>
      <c r="J33" s="15">
        <f>SUM(J11:J31)</f>
        <v>77.899415441100004</v>
      </c>
      <c r="K33" s="15">
        <f>SUM(K11:K31)</f>
        <v>77.516303402800006</v>
      </c>
      <c r="L33" s="15">
        <f>J33-K33</f>
        <v>0.38311203830000001</v>
      </c>
      <c r="M33" s="16"/>
      <c r="N33" s="16"/>
      <c r="O33" s="16"/>
      <c r="P33" s="15">
        <f>SUM(P11:P31)</f>
        <v>77.899415441100004</v>
      </c>
      <c r="Q33" s="15">
        <f>SUM(Q11:Q31)</f>
        <v>67.059039381800005</v>
      </c>
      <c r="R33" s="15">
        <f>P33-Q33</f>
        <v>10.8403760593</v>
      </c>
      <c r="S33" s="12">
        <f>D33-E33</f>
        <v>256072213</v>
      </c>
      <c r="T33" s="16"/>
    </row>
    <row r="35" spans="1:20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 t="s">
        <v>75</v>
      </c>
      <c r="Q35" s="3"/>
      <c r="R35" s="3"/>
      <c r="S35" s="3"/>
      <c r="T35" s="3"/>
    </row>
    <row r="36" spans="1:20" x14ac:dyDescent="0.25">
      <c r="A36" s="3"/>
      <c r="B36" s="3"/>
      <c r="C36" s="3" t="s">
        <v>76</v>
      </c>
      <c r="D36" s="3"/>
      <c r="E36" s="3"/>
      <c r="F36" s="3"/>
      <c r="G36" s="3" t="s">
        <v>100</v>
      </c>
      <c r="H36" s="3"/>
      <c r="I36" s="3"/>
      <c r="J36" s="3"/>
      <c r="K36" s="3"/>
      <c r="L36" s="3"/>
      <c r="M36" s="3"/>
      <c r="N36" s="3"/>
      <c r="O36" s="3"/>
      <c r="P36" s="3" t="s">
        <v>101</v>
      </c>
      <c r="Q36" s="3"/>
      <c r="R36" s="3"/>
      <c r="S36" s="3"/>
      <c r="T36" s="3"/>
    </row>
    <row r="37" spans="1:20" x14ac:dyDescent="0.25">
      <c r="A37" s="3"/>
      <c r="B37" s="3"/>
      <c r="C37" s="3" t="s">
        <v>77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 t="s">
        <v>154</v>
      </c>
      <c r="Q37" s="3"/>
      <c r="R37" s="3"/>
      <c r="S37" s="3"/>
      <c r="T37" s="3"/>
    </row>
    <row r="41" spans="1:20" x14ac:dyDescent="0.25">
      <c r="A41" s="17"/>
      <c r="B41" s="17"/>
      <c r="C41" s="17" t="s">
        <v>78</v>
      </c>
      <c r="D41" s="17"/>
      <c r="E41" s="17"/>
      <c r="F41" s="17"/>
      <c r="G41" s="17" t="s">
        <v>103</v>
      </c>
      <c r="H41" s="17"/>
      <c r="I41" s="17"/>
      <c r="J41" s="17"/>
      <c r="K41" s="17"/>
      <c r="L41" s="17"/>
      <c r="M41" s="17"/>
      <c r="N41" s="17"/>
      <c r="O41" s="17"/>
      <c r="P41" s="17" t="s">
        <v>104</v>
      </c>
      <c r="Q41" s="17"/>
      <c r="R41" s="17"/>
      <c r="S41" s="17"/>
      <c r="T41" s="17"/>
    </row>
    <row r="42" spans="1:20" x14ac:dyDescent="0.25">
      <c r="A42" s="3"/>
      <c r="B42" s="3"/>
      <c r="C42" s="3" t="s">
        <v>79</v>
      </c>
      <c r="D42" s="3"/>
      <c r="E42" s="3"/>
      <c r="F42" s="3"/>
      <c r="G42" s="3" t="s">
        <v>105</v>
      </c>
      <c r="H42" s="3"/>
      <c r="I42" s="3"/>
      <c r="J42" s="3"/>
      <c r="K42" s="3"/>
      <c r="L42" s="3"/>
      <c r="M42" s="3"/>
      <c r="N42" s="3"/>
      <c r="O42" s="3"/>
      <c r="P42" s="3" t="s">
        <v>106</v>
      </c>
      <c r="Q42" s="3"/>
      <c r="R42" s="3"/>
      <c r="S42" s="3"/>
      <c r="T42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opLeftCell="A16" workbookViewId="0">
      <selection activeCell="A36" sqref="A36:T36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84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48</v>
      </c>
      <c r="C11" s="18" t="s">
        <v>93</v>
      </c>
      <c r="D11" s="20">
        <v>177600</v>
      </c>
      <c r="E11" s="20">
        <v>108300</v>
      </c>
      <c r="F11" s="21">
        <v>2.2443599999999999E-3</v>
      </c>
      <c r="G11" s="22">
        <v>100</v>
      </c>
      <c r="H11" s="22">
        <v>100</v>
      </c>
      <c r="I11" s="23">
        <v>0</v>
      </c>
      <c r="J11" s="24">
        <v>0.224436</v>
      </c>
      <c r="K11" s="24">
        <v>0.224436</v>
      </c>
      <c r="L11" s="19">
        <v>0</v>
      </c>
      <c r="M11" s="22">
        <v>100</v>
      </c>
      <c r="N11" s="22">
        <v>60.98</v>
      </c>
      <c r="O11" s="23">
        <v>39.020000000000003</v>
      </c>
      <c r="P11" s="24">
        <v>0.224436</v>
      </c>
      <c r="Q11" s="24">
        <v>0.13686107280000001</v>
      </c>
      <c r="R11" s="19">
        <v>0.09</v>
      </c>
      <c r="S11" s="20">
        <f>D11-E11</f>
        <v>69300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89.25" x14ac:dyDescent="0.25">
      <c r="A13" s="18"/>
      <c r="B13" s="18" t="s">
        <v>155</v>
      </c>
      <c r="C13" s="18" t="s">
        <v>95</v>
      </c>
      <c r="D13" s="20">
        <v>302400</v>
      </c>
      <c r="E13" s="20">
        <v>284000</v>
      </c>
      <c r="F13" s="21">
        <v>3.82147E-3</v>
      </c>
      <c r="G13" s="22">
        <v>100</v>
      </c>
      <c r="H13" s="22">
        <v>100</v>
      </c>
      <c r="I13" s="23">
        <v>0</v>
      </c>
      <c r="J13" s="24">
        <v>0.38214700000000001</v>
      </c>
      <c r="K13" s="24">
        <v>0.38214700000000001</v>
      </c>
      <c r="L13" s="19">
        <v>0</v>
      </c>
      <c r="M13" s="22">
        <v>100</v>
      </c>
      <c r="N13" s="22">
        <v>93.92</v>
      </c>
      <c r="O13" s="23">
        <v>6.08</v>
      </c>
      <c r="P13" s="24">
        <v>0.38214700000000001</v>
      </c>
      <c r="Q13" s="24">
        <v>0.35891246240000002</v>
      </c>
      <c r="R13" s="19">
        <v>0.02</v>
      </c>
      <c r="S13" s="20">
        <f>D13-E13</f>
        <v>18400</v>
      </c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38.25" x14ac:dyDescent="0.25">
      <c r="A15" s="18"/>
      <c r="B15" s="18"/>
      <c r="C15" s="18" t="s">
        <v>97</v>
      </c>
      <c r="D15" s="20">
        <v>100000</v>
      </c>
      <c r="E15" s="20">
        <v>85000</v>
      </c>
      <c r="F15" s="21">
        <v>1.2637099999999999E-3</v>
      </c>
      <c r="G15" s="22">
        <v>100</v>
      </c>
      <c r="H15" s="22">
        <v>100</v>
      </c>
      <c r="I15" s="23">
        <v>0</v>
      </c>
      <c r="J15" s="24">
        <v>0.12637100000000001</v>
      </c>
      <c r="K15" s="24">
        <v>0.12637100000000001</v>
      </c>
      <c r="L15" s="19">
        <v>0</v>
      </c>
      <c r="M15" s="22">
        <v>100</v>
      </c>
      <c r="N15" s="22">
        <v>85</v>
      </c>
      <c r="O15" s="23">
        <v>15</v>
      </c>
      <c r="P15" s="24">
        <v>0.12637100000000001</v>
      </c>
      <c r="Q15" s="24">
        <v>0.10741535000000001</v>
      </c>
      <c r="R15" s="19">
        <v>0.02</v>
      </c>
      <c r="S15" s="20">
        <f>D15-E15</f>
        <v>15000</v>
      </c>
      <c r="T15" s="18"/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25.5" x14ac:dyDescent="0.25">
      <c r="A17" s="18"/>
      <c r="B17" s="18"/>
      <c r="C17" s="18" t="s">
        <v>148</v>
      </c>
      <c r="D17" s="20">
        <v>69399200</v>
      </c>
      <c r="E17" s="20">
        <v>46932800</v>
      </c>
      <c r="F17" s="21">
        <v>0.87700781999999999</v>
      </c>
      <c r="G17" s="22">
        <v>75.7</v>
      </c>
      <c r="H17" s="22">
        <v>75.7</v>
      </c>
      <c r="I17" s="23">
        <v>0</v>
      </c>
      <c r="J17" s="24">
        <v>66.389491973999995</v>
      </c>
      <c r="K17" s="24">
        <v>66.389491973999995</v>
      </c>
      <c r="L17" s="19">
        <v>0</v>
      </c>
      <c r="M17" s="22">
        <v>75.7</v>
      </c>
      <c r="N17" s="22">
        <v>67.63</v>
      </c>
      <c r="O17" s="23">
        <v>8.07</v>
      </c>
      <c r="P17" s="24">
        <v>66.389491973999995</v>
      </c>
      <c r="Q17" s="24">
        <v>59.312038866599998</v>
      </c>
      <c r="R17" s="19">
        <v>7.08</v>
      </c>
      <c r="S17" s="20">
        <f>D17-E17</f>
        <v>22466400</v>
      </c>
      <c r="T17" s="18"/>
    </row>
    <row r="18" spans="1:2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38.25" x14ac:dyDescent="0.25">
      <c r="A19" s="18"/>
      <c r="B19" s="18"/>
      <c r="C19" s="18" t="s">
        <v>141</v>
      </c>
      <c r="D19" s="20">
        <v>2874864</v>
      </c>
      <c r="E19" s="20">
        <v>1916576</v>
      </c>
      <c r="F19" s="21">
        <v>3.6330080000000001E-2</v>
      </c>
      <c r="G19" s="22">
        <v>74.97</v>
      </c>
      <c r="H19" s="22">
        <v>74.97</v>
      </c>
      <c r="I19" s="23">
        <v>0</v>
      </c>
      <c r="J19" s="24">
        <v>2.7236660975999998</v>
      </c>
      <c r="K19" s="24">
        <v>2.7236660975999998</v>
      </c>
      <c r="L19" s="19">
        <v>0</v>
      </c>
      <c r="M19" s="22">
        <v>74.97</v>
      </c>
      <c r="N19" s="22">
        <v>66.67</v>
      </c>
      <c r="O19" s="23">
        <v>8.3000000000000007</v>
      </c>
      <c r="P19" s="24">
        <v>2.7236660975999998</v>
      </c>
      <c r="Q19" s="24">
        <v>2.4221264335999999</v>
      </c>
      <c r="R19" s="19">
        <v>0.3</v>
      </c>
      <c r="S19" s="20">
        <f>D19-E19</f>
        <v>958288</v>
      </c>
      <c r="T19" s="18"/>
    </row>
    <row r="20" spans="1:2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38.25" x14ac:dyDescent="0.25">
      <c r="A21" s="18"/>
      <c r="B21" s="18"/>
      <c r="C21" s="18" t="s">
        <v>142</v>
      </c>
      <c r="D21" s="20">
        <v>161760</v>
      </c>
      <c r="E21" s="20">
        <v>107840</v>
      </c>
      <c r="F21" s="21">
        <v>2.04418E-3</v>
      </c>
      <c r="G21" s="22">
        <v>74.97</v>
      </c>
      <c r="H21" s="22">
        <v>74.97</v>
      </c>
      <c r="I21" s="23">
        <v>0</v>
      </c>
      <c r="J21" s="24">
        <v>0.15325217460000001</v>
      </c>
      <c r="K21" s="24">
        <v>0.15325217460000001</v>
      </c>
      <c r="L21" s="19">
        <v>0</v>
      </c>
      <c r="M21" s="22">
        <v>74.97</v>
      </c>
      <c r="N21" s="22">
        <v>66.67</v>
      </c>
      <c r="O21" s="23">
        <v>8.3000000000000007</v>
      </c>
      <c r="P21" s="24">
        <v>0.15325217460000001</v>
      </c>
      <c r="Q21" s="24">
        <v>0.13628548060000001</v>
      </c>
      <c r="R21" s="19">
        <v>0.02</v>
      </c>
      <c r="S21" s="20">
        <f>D21-E21</f>
        <v>53920</v>
      </c>
      <c r="T21" s="18"/>
    </row>
    <row r="22" spans="1:2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38.25" x14ac:dyDescent="0.25">
      <c r="A23" s="18"/>
      <c r="B23" s="18"/>
      <c r="C23" s="18" t="s">
        <v>143</v>
      </c>
      <c r="D23" s="20">
        <v>2695968</v>
      </c>
      <c r="E23" s="20">
        <v>1797312</v>
      </c>
      <c r="F23" s="21">
        <v>3.4069339999999997E-2</v>
      </c>
      <c r="G23" s="22">
        <v>74.97</v>
      </c>
      <c r="H23" s="22">
        <v>74.97</v>
      </c>
      <c r="I23" s="23">
        <v>0</v>
      </c>
      <c r="J23" s="24">
        <v>2.5541784197999999</v>
      </c>
      <c r="K23" s="24">
        <v>2.5541784197999999</v>
      </c>
      <c r="L23" s="19">
        <v>0</v>
      </c>
      <c r="M23" s="22">
        <v>74.97</v>
      </c>
      <c r="N23" s="22">
        <v>66.67</v>
      </c>
      <c r="O23" s="23">
        <v>8.3000000000000007</v>
      </c>
      <c r="P23" s="24">
        <v>2.5541784197999999</v>
      </c>
      <c r="Q23" s="24">
        <v>2.2714028977999998</v>
      </c>
      <c r="R23" s="19">
        <v>0.28000000000000003</v>
      </c>
      <c r="S23" s="20">
        <f>D23-E23</f>
        <v>898656</v>
      </c>
      <c r="T23" s="18"/>
    </row>
    <row r="24" spans="1:2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ht="25.5" x14ac:dyDescent="0.25">
      <c r="A25" s="18"/>
      <c r="B25" s="18"/>
      <c r="C25" s="18" t="s">
        <v>116</v>
      </c>
      <c r="D25" s="20">
        <v>3420000</v>
      </c>
      <c r="E25" s="20">
        <v>3420000</v>
      </c>
      <c r="F25" s="21">
        <v>4.321904E-2</v>
      </c>
      <c r="G25" s="22">
        <v>100</v>
      </c>
      <c r="H25" s="22">
        <v>100</v>
      </c>
      <c r="I25" s="23">
        <v>0</v>
      </c>
      <c r="J25" s="24">
        <v>4.321904</v>
      </c>
      <c r="K25" s="24">
        <v>4.321904</v>
      </c>
      <c r="L25" s="19">
        <v>0</v>
      </c>
      <c r="M25" s="22">
        <v>100</v>
      </c>
      <c r="N25" s="22">
        <v>100</v>
      </c>
      <c r="O25" s="23">
        <v>0</v>
      </c>
      <c r="P25" s="24">
        <v>4.321904</v>
      </c>
      <c r="Q25" s="24">
        <v>4.321904</v>
      </c>
      <c r="R25" s="19">
        <v>0</v>
      </c>
      <c r="S25" s="20">
        <f>D25-E25</f>
        <v>0</v>
      </c>
      <c r="T25" s="18"/>
    </row>
    <row r="26" spans="1:20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x14ac:dyDescent="0.25">
      <c r="A27" s="11"/>
      <c r="B27" s="11"/>
      <c r="C27" s="11"/>
      <c r="D27" s="12">
        <f>SUM(D11:D25)</f>
        <v>79131792</v>
      </c>
      <c r="E27" s="12">
        <f>SUM(E11:E25)</f>
        <v>54651828</v>
      </c>
      <c r="F27" s="13">
        <f>SUM(F11:F25)</f>
        <v>1</v>
      </c>
      <c r="G27" s="16"/>
      <c r="H27" s="16"/>
      <c r="I27" s="16"/>
      <c r="J27" s="15">
        <f>SUM(J11:J25)</f>
        <v>76.875446666000002</v>
      </c>
      <c r="K27" s="15">
        <f>SUM(K11:K25)</f>
        <v>76.875446666000002</v>
      </c>
      <c r="L27" s="15">
        <f>J27-K27</f>
        <v>0</v>
      </c>
      <c r="M27" s="16"/>
      <c r="N27" s="16"/>
      <c r="O27" s="16"/>
      <c r="P27" s="15">
        <f>SUM(P11:P25)</f>
        <v>76.875446666000002</v>
      </c>
      <c r="Q27" s="15">
        <f>SUM(Q11:Q25)</f>
        <v>69.066946563800002</v>
      </c>
      <c r="R27" s="15">
        <f>P27-Q27</f>
        <v>7.8085001022</v>
      </c>
      <c r="S27" s="12">
        <f>D27-E27</f>
        <v>24479964</v>
      </c>
      <c r="T27" s="16"/>
    </row>
    <row r="29" spans="1:2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 t="s">
        <v>75</v>
      </c>
      <c r="Q29" s="3"/>
      <c r="R29" s="3"/>
      <c r="S29" s="3"/>
      <c r="T29" s="3"/>
    </row>
    <row r="30" spans="1:20" x14ac:dyDescent="0.25">
      <c r="A30" s="3"/>
      <c r="B30" s="3"/>
      <c r="C30" s="3" t="s">
        <v>76</v>
      </c>
      <c r="D30" s="3"/>
      <c r="E30" s="3"/>
      <c r="F30" s="3"/>
      <c r="G30" s="3" t="s">
        <v>100</v>
      </c>
      <c r="H30" s="3"/>
      <c r="I30" s="3"/>
      <c r="J30" s="3"/>
      <c r="K30" s="3"/>
      <c r="L30" s="3"/>
      <c r="M30" s="3"/>
      <c r="N30" s="3"/>
      <c r="O30" s="3"/>
      <c r="P30" s="3" t="s">
        <v>101</v>
      </c>
      <c r="Q30" s="3"/>
      <c r="R30" s="3"/>
      <c r="S30" s="3"/>
      <c r="T30" s="3"/>
    </row>
    <row r="31" spans="1:20" x14ac:dyDescent="0.25">
      <c r="A31" s="3"/>
      <c r="B31" s="3"/>
      <c r="C31" s="3" t="s">
        <v>77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 t="s">
        <v>156</v>
      </c>
      <c r="Q31" s="3"/>
      <c r="R31" s="3"/>
      <c r="S31" s="3"/>
      <c r="T31" s="3"/>
    </row>
    <row r="35" spans="1:20" x14ac:dyDescent="0.25">
      <c r="A35" s="17"/>
      <c r="B35" s="17"/>
      <c r="C35" s="17" t="s">
        <v>78</v>
      </c>
      <c r="D35" s="17"/>
      <c r="E35" s="17"/>
      <c r="F35" s="17"/>
      <c r="G35" s="17" t="s">
        <v>103</v>
      </c>
      <c r="H35" s="17"/>
      <c r="I35" s="17"/>
      <c r="J35" s="17"/>
      <c r="K35" s="17"/>
      <c r="L35" s="17"/>
      <c r="M35" s="17"/>
      <c r="N35" s="17"/>
      <c r="O35" s="17"/>
      <c r="P35" s="17" t="s">
        <v>157</v>
      </c>
      <c r="Q35" s="17"/>
      <c r="R35" s="17"/>
      <c r="S35" s="17"/>
      <c r="T35" s="17"/>
    </row>
    <row r="36" spans="1:20" x14ac:dyDescent="0.25">
      <c r="A36" s="3"/>
      <c r="B36" s="3"/>
      <c r="C36" s="3" t="s">
        <v>79</v>
      </c>
      <c r="D36" s="3"/>
      <c r="E36" s="3"/>
      <c r="F36" s="3"/>
      <c r="G36" s="3" t="s">
        <v>105</v>
      </c>
      <c r="H36" s="3"/>
      <c r="I36" s="3"/>
      <c r="J36" s="3"/>
      <c r="K36" s="3"/>
      <c r="L36" s="3"/>
      <c r="M36" s="3"/>
      <c r="N36" s="3"/>
      <c r="O36" s="3"/>
      <c r="P36" s="3" t="s">
        <v>158</v>
      </c>
      <c r="Q36" s="3"/>
      <c r="R36" s="3"/>
      <c r="S36" s="3"/>
      <c r="T36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16" workbookViewId="0">
      <selection activeCell="A44" sqref="A44:T44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84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50</v>
      </c>
      <c r="C11" s="18" t="s">
        <v>93</v>
      </c>
      <c r="D11" s="20">
        <v>1173500</v>
      </c>
      <c r="E11" s="20">
        <v>768440</v>
      </c>
      <c r="F11" s="21">
        <v>1.8776000000000001E-3</v>
      </c>
      <c r="G11" s="22">
        <v>100</v>
      </c>
      <c r="H11" s="22">
        <v>100</v>
      </c>
      <c r="I11" s="23">
        <v>0</v>
      </c>
      <c r="J11" s="24">
        <v>0.18776000000000001</v>
      </c>
      <c r="K11" s="24">
        <v>0.18776000000000001</v>
      </c>
      <c r="L11" s="19">
        <v>0</v>
      </c>
      <c r="M11" s="22">
        <v>100</v>
      </c>
      <c r="N11" s="22">
        <v>65.48</v>
      </c>
      <c r="O11" s="23">
        <v>34.520000000000003</v>
      </c>
      <c r="P11" s="24">
        <v>0.18776000000000001</v>
      </c>
      <c r="Q11" s="24">
        <v>0.12294524799999999</v>
      </c>
      <c r="R11" s="19">
        <v>0.06</v>
      </c>
      <c r="S11" s="20">
        <f>D11-E11</f>
        <v>405060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89.25" x14ac:dyDescent="0.25">
      <c r="A13" s="18"/>
      <c r="B13" s="18" t="s">
        <v>159</v>
      </c>
      <c r="C13" s="18" t="s">
        <v>95</v>
      </c>
      <c r="D13" s="20">
        <v>276000</v>
      </c>
      <c r="E13" s="20">
        <v>253000</v>
      </c>
      <c r="F13" s="21">
        <v>4.416E-4</v>
      </c>
      <c r="G13" s="22">
        <v>100</v>
      </c>
      <c r="H13" s="22">
        <v>100</v>
      </c>
      <c r="I13" s="23">
        <v>0</v>
      </c>
      <c r="J13" s="24">
        <v>4.4159999999999998E-2</v>
      </c>
      <c r="K13" s="24">
        <v>4.4159999999999998E-2</v>
      </c>
      <c r="L13" s="19">
        <v>0</v>
      </c>
      <c r="M13" s="22">
        <v>100</v>
      </c>
      <c r="N13" s="22">
        <v>91.67</v>
      </c>
      <c r="O13" s="23">
        <v>8.33</v>
      </c>
      <c r="P13" s="24">
        <v>4.4159999999999998E-2</v>
      </c>
      <c r="Q13" s="24">
        <v>4.0481471999999998E-2</v>
      </c>
      <c r="R13" s="19">
        <v>0</v>
      </c>
      <c r="S13" s="20">
        <f>D13-E13</f>
        <v>23000</v>
      </c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38.25" x14ac:dyDescent="0.25">
      <c r="A15" s="18"/>
      <c r="B15" s="18"/>
      <c r="C15" s="18" t="s">
        <v>97</v>
      </c>
      <c r="D15" s="20">
        <v>610000</v>
      </c>
      <c r="E15" s="20">
        <v>500000</v>
      </c>
      <c r="F15" s="21">
        <v>9.7599999999999998E-4</v>
      </c>
      <c r="G15" s="22">
        <v>100</v>
      </c>
      <c r="H15" s="22">
        <v>100</v>
      </c>
      <c r="I15" s="23">
        <v>0</v>
      </c>
      <c r="J15" s="24">
        <v>9.7600000000000006E-2</v>
      </c>
      <c r="K15" s="24">
        <v>9.7600000000000006E-2</v>
      </c>
      <c r="L15" s="19">
        <v>0</v>
      </c>
      <c r="M15" s="22">
        <v>100</v>
      </c>
      <c r="N15" s="22">
        <v>81.97</v>
      </c>
      <c r="O15" s="23">
        <v>18.03</v>
      </c>
      <c r="P15" s="24">
        <v>9.7600000000000006E-2</v>
      </c>
      <c r="Q15" s="24">
        <v>8.0002719999999999E-2</v>
      </c>
      <c r="R15" s="19">
        <v>0.02</v>
      </c>
      <c r="S15" s="20">
        <f>D15-E15</f>
        <v>110000</v>
      </c>
      <c r="T15" s="18"/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25.5" x14ac:dyDescent="0.25">
      <c r="A17" s="18"/>
      <c r="B17" s="18"/>
      <c r="C17" s="18" t="s">
        <v>98</v>
      </c>
      <c r="D17" s="20">
        <v>1080000</v>
      </c>
      <c r="E17" s="20">
        <v>0</v>
      </c>
      <c r="F17" s="21">
        <v>1.7279999999999999E-3</v>
      </c>
      <c r="G17" s="22">
        <v>100</v>
      </c>
      <c r="H17" s="22">
        <v>0</v>
      </c>
      <c r="I17" s="23">
        <v>100</v>
      </c>
      <c r="J17" s="24">
        <v>0.17280000000000001</v>
      </c>
      <c r="K17" s="24">
        <v>0</v>
      </c>
      <c r="L17" s="19">
        <v>0.17</v>
      </c>
      <c r="M17" s="22">
        <v>100</v>
      </c>
      <c r="N17" s="22">
        <v>0</v>
      </c>
      <c r="O17" s="23">
        <v>100</v>
      </c>
      <c r="P17" s="24">
        <v>0.17280000000000001</v>
      </c>
      <c r="Q17" s="24">
        <v>0</v>
      </c>
      <c r="R17" s="19">
        <v>0.17</v>
      </c>
      <c r="S17" s="20">
        <f>D17-E17</f>
        <v>1080000</v>
      </c>
      <c r="T17" s="18"/>
    </row>
    <row r="18" spans="1:2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51" x14ac:dyDescent="0.25">
      <c r="A19" s="18"/>
      <c r="B19" s="18"/>
      <c r="C19" s="18" t="s">
        <v>160</v>
      </c>
      <c r="D19" s="20">
        <v>900000</v>
      </c>
      <c r="E19" s="20">
        <v>0</v>
      </c>
      <c r="F19" s="21">
        <v>1.4400000000000001E-3</v>
      </c>
      <c r="G19" s="22">
        <v>100</v>
      </c>
      <c r="H19" s="22">
        <v>0</v>
      </c>
      <c r="I19" s="23">
        <v>100</v>
      </c>
      <c r="J19" s="24">
        <v>0.14399999999999999</v>
      </c>
      <c r="K19" s="24">
        <v>0</v>
      </c>
      <c r="L19" s="19">
        <v>0.14000000000000001</v>
      </c>
      <c r="M19" s="22">
        <v>100</v>
      </c>
      <c r="N19" s="22">
        <v>0</v>
      </c>
      <c r="O19" s="23">
        <v>100</v>
      </c>
      <c r="P19" s="24">
        <v>0.14399999999999999</v>
      </c>
      <c r="Q19" s="24">
        <v>0</v>
      </c>
      <c r="R19" s="19">
        <v>0.14000000000000001</v>
      </c>
      <c r="S19" s="20">
        <f>D19-E19</f>
        <v>900000</v>
      </c>
      <c r="T19" s="18"/>
    </row>
    <row r="20" spans="1:2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25.5" x14ac:dyDescent="0.25">
      <c r="A21" s="18"/>
      <c r="B21" s="18"/>
      <c r="C21" s="18" t="s">
        <v>148</v>
      </c>
      <c r="D21" s="20">
        <v>69399200</v>
      </c>
      <c r="E21" s="20">
        <v>44124500</v>
      </c>
      <c r="F21" s="21">
        <v>0.11103849</v>
      </c>
      <c r="G21" s="22">
        <v>75.7</v>
      </c>
      <c r="H21" s="22">
        <v>75.7</v>
      </c>
      <c r="I21" s="23">
        <v>0</v>
      </c>
      <c r="J21" s="24">
        <v>8.4056136929999994</v>
      </c>
      <c r="K21" s="24">
        <v>8.4056136929999994</v>
      </c>
      <c r="L21" s="19">
        <v>0</v>
      </c>
      <c r="M21" s="22">
        <v>75.7</v>
      </c>
      <c r="N21" s="22">
        <v>63.58</v>
      </c>
      <c r="O21" s="23">
        <v>12.12</v>
      </c>
      <c r="P21" s="24">
        <v>8.4056136929999994</v>
      </c>
      <c r="Q21" s="24">
        <v>7.0598271942000004</v>
      </c>
      <c r="R21" s="19">
        <v>1.35</v>
      </c>
      <c r="S21" s="20">
        <f>D21-E21</f>
        <v>25274700</v>
      </c>
      <c r="T21" s="18"/>
    </row>
    <row r="22" spans="1:2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38.25" x14ac:dyDescent="0.25">
      <c r="A23" s="18"/>
      <c r="B23" s="18"/>
      <c r="C23" s="18" t="s">
        <v>141</v>
      </c>
      <c r="D23" s="20">
        <v>2874864</v>
      </c>
      <c r="E23" s="20">
        <v>1796790</v>
      </c>
      <c r="F23" s="21">
        <v>4.5997700000000004E-3</v>
      </c>
      <c r="G23" s="22">
        <v>74.97</v>
      </c>
      <c r="H23" s="22">
        <v>74.97</v>
      </c>
      <c r="I23" s="23">
        <v>0</v>
      </c>
      <c r="J23" s="24">
        <v>0.34484475689999999</v>
      </c>
      <c r="K23" s="24">
        <v>0.34484475689999999</v>
      </c>
      <c r="L23" s="19">
        <v>0</v>
      </c>
      <c r="M23" s="22">
        <v>74.97</v>
      </c>
      <c r="N23" s="22">
        <v>62.5</v>
      </c>
      <c r="O23" s="23">
        <v>12.47</v>
      </c>
      <c r="P23" s="24">
        <v>0.34484475689999999</v>
      </c>
      <c r="Q23" s="24">
        <v>0.28748562500000002</v>
      </c>
      <c r="R23" s="19">
        <v>0.06</v>
      </c>
      <c r="S23" s="20">
        <f>D23-E23</f>
        <v>1078074</v>
      </c>
      <c r="T23" s="18"/>
    </row>
    <row r="24" spans="1:2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ht="38.25" x14ac:dyDescent="0.25">
      <c r="A25" s="18"/>
      <c r="B25" s="18"/>
      <c r="C25" s="18" t="s">
        <v>142</v>
      </c>
      <c r="D25" s="20">
        <v>161760</v>
      </c>
      <c r="E25" s="20">
        <v>101100</v>
      </c>
      <c r="F25" s="21">
        <v>2.5881999999999999E-4</v>
      </c>
      <c r="G25" s="22">
        <v>74.97</v>
      </c>
      <c r="H25" s="22">
        <v>74.97</v>
      </c>
      <c r="I25" s="23">
        <v>0</v>
      </c>
      <c r="J25" s="24">
        <v>1.94037354E-2</v>
      </c>
      <c r="K25" s="24">
        <v>1.94037354E-2</v>
      </c>
      <c r="L25" s="19">
        <v>0</v>
      </c>
      <c r="M25" s="22">
        <v>74.97</v>
      </c>
      <c r="N25" s="22">
        <v>62.5</v>
      </c>
      <c r="O25" s="23">
        <v>12.47</v>
      </c>
      <c r="P25" s="24">
        <v>1.94037354E-2</v>
      </c>
      <c r="Q25" s="24">
        <v>1.617625E-2</v>
      </c>
      <c r="R25" s="19">
        <v>0</v>
      </c>
      <c r="S25" s="20">
        <f>D25-E25</f>
        <v>60660</v>
      </c>
      <c r="T25" s="18"/>
    </row>
    <row r="26" spans="1:20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ht="38.25" x14ac:dyDescent="0.25">
      <c r="A27" s="18"/>
      <c r="B27" s="18"/>
      <c r="C27" s="18" t="s">
        <v>143</v>
      </c>
      <c r="D27" s="20">
        <v>2695968</v>
      </c>
      <c r="E27" s="20">
        <v>1684980</v>
      </c>
      <c r="F27" s="21">
        <v>4.3135400000000003E-3</v>
      </c>
      <c r="G27" s="22">
        <v>74.97</v>
      </c>
      <c r="H27" s="22">
        <v>74.97</v>
      </c>
      <c r="I27" s="23">
        <v>0</v>
      </c>
      <c r="J27" s="24">
        <v>0.3233860938</v>
      </c>
      <c r="K27" s="24">
        <v>0.3233860938</v>
      </c>
      <c r="L27" s="19">
        <v>0</v>
      </c>
      <c r="M27" s="22">
        <v>74.97</v>
      </c>
      <c r="N27" s="22">
        <v>62.5</v>
      </c>
      <c r="O27" s="23">
        <v>12.47</v>
      </c>
      <c r="P27" s="24">
        <v>0.3233860938</v>
      </c>
      <c r="Q27" s="24">
        <v>0.26959624999999998</v>
      </c>
      <c r="R27" s="19">
        <v>0.05</v>
      </c>
      <c r="S27" s="20">
        <f>D27-E27</f>
        <v>1010988</v>
      </c>
      <c r="T27" s="18"/>
    </row>
    <row r="28" spans="1:20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0" ht="25.5" x14ac:dyDescent="0.25">
      <c r="A29" s="18"/>
      <c r="B29" s="18"/>
      <c r="C29" s="18" t="s">
        <v>116</v>
      </c>
      <c r="D29" s="20">
        <v>18430000</v>
      </c>
      <c r="E29" s="20">
        <v>9880000</v>
      </c>
      <c r="F29" s="21">
        <v>2.9487940000000001E-2</v>
      </c>
      <c r="G29" s="22">
        <v>77.67</v>
      </c>
      <c r="H29" s="22">
        <v>60</v>
      </c>
      <c r="I29" s="23">
        <v>17.670000000000002</v>
      </c>
      <c r="J29" s="24">
        <v>2.2903282998000001</v>
      </c>
      <c r="K29" s="24">
        <v>1.7692764000000001</v>
      </c>
      <c r="L29" s="19">
        <v>0.52</v>
      </c>
      <c r="M29" s="22">
        <v>77.67</v>
      </c>
      <c r="N29" s="22">
        <v>53.61</v>
      </c>
      <c r="O29" s="23">
        <v>24.06</v>
      </c>
      <c r="P29" s="24">
        <v>2.2903282998000001</v>
      </c>
      <c r="Q29" s="24">
        <v>1.5808484634</v>
      </c>
      <c r="R29" s="19">
        <v>0.71</v>
      </c>
      <c r="S29" s="20">
        <f>D29-E29</f>
        <v>8550000</v>
      </c>
      <c r="T29" s="18"/>
    </row>
    <row r="30" spans="1:20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1:20" ht="38.25" x14ac:dyDescent="0.25">
      <c r="A31" s="18"/>
      <c r="B31" s="18"/>
      <c r="C31" s="18" t="s">
        <v>161</v>
      </c>
      <c r="D31" s="20">
        <v>2400000</v>
      </c>
      <c r="E31" s="20">
        <v>0</v>
      </c>
      <c r="F31" s="21">
        <v>3.8399900000000002E-3</v>
      </c>
      <c r="G31" s="22">
        <v>100</v>
      </c>
      <c r="H31" s="22">
        <v>0</v>
      </c>
      <c r="I31" s="23">
        <v>100</v>
      </c>
      <c r="J31" s="24">
        <v>0.38399899999999998</v>
      </c>
      <c r="K31" s="24">
        <v>0</v>
      </c>
      <c r="L31" s="19">
        <v>0.38</v>
      </c>
      <c r="M31" s="22">
        <v>100</v>
      </c>
      <c r="N31" s="22">
        <v>0</v>
      </c>
      <c r="O31" s="23">
        <v>100</v>
      </c>
      <c r="P31" s="24">
        <v>0.38399899999999998</v>
      </c>
      <c r="Q31" s="24">
        <v>0</v>
      </c>
      <c r="R31" s="19">
        <v>0.38</v>
      </c>
      <c r="S31" s="20">
        <f>D31-E31</f>
        <v>2400000</v>
      </c>
      <c r="T31" s="18"/>
    </row>
    <row r="32" spans="1:20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pans="1:20" ht="51" x14ac:dyDescent="0.25">
      <c r="A33" s="18"/>
      <c r="B33" s="18"/>
      <c r="C33" s="18" t="s">
        <v>162</v>
      </c>
      <c r="D33" s="20">
        <v>525000000</v>
      </c>
      <c r="E33" s="20">
        <v>400000000</v>
      </c>
      <c r="F33" s="21">
        <v>0.83999826</v>
      </c>
      <c r="G33" s="22">
        <v>61.9</v>
      </c>
      <c r="H33" s="22">
        <v>76.19</v>
      </c>
      <c r="I33" s="23">
        <v>14.29</v>
      </c>
      <c r="J33" s="24">
        <v>51.995892294000001</v>
      </c>
      <c r="K33" s="24">
        <v>63.999467429399999</v>
      </c>
      <c r="L33" s="19">
        <v>12</v>
      </c>
      <c r="M33" s="22">
        <v>61.9</v>
      </c>
      <c r="N33" s="22">
        <v>76.19</v>
      </c>
      <c r="O33" s="23">
        <v>14.29</v>
      </c>
      <c r="P33" s="24">
        <v>51.995892294000001</v>
      </c>
      <c r="Q33" s="24">
        <v>63.999467429399999</v>
      </c>
      <c r="R33" s="19">
        <v>12</v>
      </c>
      <c r="S33" s="20">
        <f>D33-E33</f>
        <v>125000000</v>
      </c>
      <c r="T33" s="18"/>
    </row>
    <row r="34" spans="1:20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x14ac:dyDescent="0.25">
      <c r="A35" s="11"/>
      <c r="B35" s="11"/>
      <c r="C35" s="11"/>
      <c r="D35" s="12">
        <f>SUM(D11:D33)</f>
        <v>625001292</v>
      </c>
      <c r="E35" s="12">
        <f>SUM(E11:E33)</f>
        <v>459108810</v>
      </c>
      <c r="F35" s="13">
        <f>SUM(F11:F33)</f>
        <v>1.0000000099999999</v>
      </c>
      <c r="G35" s="16"/>
      <c r="H35" s="16"/>
      <c r="I35" s="16"/>
      <c r="J35" s="15">
        <f>SUM(J11:J33)</f>
        <v>64.409787872899997</v>
      </c>
      <c r="K35" s="15">
        <f>SUM(K11:K33)</f>
        <v>75.191512108500007</v>
      </c>
      <c r="L35" s="15">
        <f>J35-K35</f>
        <v>-10.7817242356</v>
      </c>
      <c r="M35" s="16"/>
      <c r="N35" s="16"/>
      <c r="O35" s="16"/>
      <c r="P35" s="15">
        <f>SUM(P11:P33)</f>
        <v>64.409787872899997</v>
      </c>
      <c r="Q35" s="15">
        <f>SUM(Q11:Q33)</f>
        <v>73.456830651999994</v>
      </c>
      <c r="R35" s="15">
        <f>P35-Q35</f>
        <v>-9.0470427790999999</v>
      </c>
      <c r="S35" s="12">
        <f>D35-E35</f>
        <v>165892482</v>
      </c>
      <c r="T35" s="16"/>
    </row>
    <row r="37" spans="1:20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 t="s">
        <v>75</v>
      </c>
      <c r="Q37" s="3"/>
      <c r="R37" s="3"/>
      <c r="S37" s="3"/>
      <c r="T37" s="3"/>
    </row>
    <row r="38" spans="1:20" x14ac:dyDescent="0.25">
      <c r="A38" s="3"/>
      <c r="B38" s="3"/>
      <c r="C38" s="3" t="s">
        <v>76</v>
      </c>
      <c r="D38" s="3"/>
      <c r="E38" s="3"/>
      <c r="F38" s="3"/>
      <c r="G38" s="3" t="s">
        <v>100</v>
      </c>
      <c r="H38" s="3"/>
      <c r="I38" s="3"/>
      <c r="J38" s="3"/>
      <c r="K38" s="3"/>
      <c r="L38" s="3"/>
      <c r="M38" s="3"/>
      <c r="N38" s="3"/>
      <c r="O38" s="3"/>
      <c r="P38" s="3" t="s">
        <v>101</v>
      </c>
      <c r="Q38" s="3"/>
      <c r="R38" s="3"/>
      <c r="S38" s="3"/>
      <c r="T38" s="3"/>
    </row>
    <row r="39" spans="1:20" x14ac:dyDescent="0.25">
      <c r="A39" s="3"/>
      <c r="B39" s="3"/>
      <c r="C39" s="3" t="s">
        <v>77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 t="s">
        <v>163</v>
      </c>
      <c r="Q39" s="3"/>
      <c r="R39" s="3"/>
      <c r="S39" s="3"/>
      <c r="T39" s="3"/>
    </row>
    <row r="43" spans="1:20" x14ac:dyDescent="0.25">
      <c r="A43" s="17"/>
      <c r="B43" s="17"/>
      <c r="C43" s="17" t="s">
        <v>78</v>
      </c>
      <c r="D43" s="17"/>
      <c r="E43" s="17"/>
      <c r="F43" s="17"/>
      <c r="G43" s="17" t="s">
        <v>103</v>
      </c>
      <c r="H43" s="17"/>
      <c r="I43" s="17"/>
      <c r="J43" s="17"/>
      <c r="K43" s="17"/>
      <c r="L43" s="17"/>
      <c r="M43" s="17"/>
      <c r="N43" s="17"/>
      <c r="O43" s="17"/>
      <c r="P43" s="17" t="s">
        <v>164</v>
      </c>
      <c r="Q43" s="17"/>
      <c r="R43" s="17"/>
      <c r="S43" s="17"/>
      <c r="T43" s="17"/>
    </row>
    <row r="44" spans="1:20" x14ac:dyDescent="0.25">
      <c r="A44" s="3"/>
      <c r="B44" s="3"/>
      <c r="C44" s="3" t="s">
        <v>79</v>
      </c>
      <c r="D44" s="3"/>
      <c r="E44" s="3"/>
      <c r="F44" s="3"/>
      <c r="G44" s="3" t="s">
        <v>105</v>
      </c>
      <c r="H44" s="3"/>
      <c r="I44" s="3"/>
      <c r="J44" s="3"/>
      <c r="K44" s="3"/>
      <c r="L44" s="3"/>
      <c r="M44" s="3"/>
      <c r="N44" s="3"/>
      <c r="O44" s="3"/>
      <c r="P44" s="3" t="s">
        <v>165</v>
      </c>
      <c r="Q44" s="3"/>
      <c r="R44" s="3"/>
      <c r="S44" s="3"/>
      <c r="T44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A24" sqref="A24:T24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84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52</v>
      </c>
      <c r="C11" s="18" t="s">
        <v>166</v>
      </c>
      <c r="D11" s="20">
        <v>24000000</v>
      </c>
      <c r="E11" s="20">
        <v>18000000</v>
      </c>
      <c r="F11" s="21">
        <v>1</v>
      </c>
      <c r="G11" s="22">
        <v>75</v>
      </c>
      <c r="H11" s="22">
        <v>75</v>
      </c>
      <c r="I11" s="23">
        <v>0</v>
      </c>
      <c r="J11" s="24">
        <v>75</v>
      </c>
      <c r="K11" s="24">
        <v>75</v>
      </c>
      <c r="L11" s="19">
        <v>0</v>
      </c>
      <c r="M11" s="22">
        <v>75</v>
      </c>
      <c r="N11" s="22">
        <v>75</v>
      </c>
      <c r="O11" s="23">
        <v>0</v>
      </c>
      <c r="P11" s="24">
        <v>75</v>
      </c>
      <c r="Q11" s="24">
        <v>75</v>
      </c>
      <c r="R11" s="19">
        <v>0</v>
      </c>
      <c r="S11" s="20">
        <f>D11-E11</f>
        <v>6000000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102" x14ac:dyDescent="0.25">
      <c r="A13" s="18"/>
      <c r="B13" s="18" t="s">
        <v>167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5">
      <c r="A15" s="11"/>
      <c r="B15" s="11"/>
      <c r="C15" s="11"/>
      <c r="D15" s="12">
        <f>SUM(D11:D11)</f>
        <v>24000000</v>
      </c>
      <c r="E15" s="12">
        <f>SUM(E11:E11)</f>
        <v>18000000</v>
      </c>
      <c r="F15" s="13">
        <f>SUM(F11:F11)</f>
        <v>1</v>
      </c>
      <c r="G15" s="16"/>
      <c r="H15" s="16"/>
      <c r="I15" s="16"/>
      <c r="J15" s="15">
        <f>SUM(J11:J11)</f>
        <v>75</v>
      </c>
      <c r="K15" s="15">
        <f>SUM(K11:K11)</f>
        <v>75</v>
      </c>
      <c r="L15" s="15">
        <f>J15-K15</f>
        <v>0</v>
      </c>
      <c r="M15" s="16"/>
      <c r="N15" s="16"/>
      <c r="O15" s="16"/>
      <c r="P15" s="15">
        <f>SUM(P11:P11)</f>
        <v>75</v>
      </c>
      <c r="Q15" s="15">
        <f>SUM(Q11:Q11)</f>
        <v>75</v>
      </c>
      <c r="R15" s="15">
        <f>P15-Q15</f>
        <v>0</v>
      </c>
      <c r="S15" s="12">
        <f>D15-E15</f>
        <v>6000000</v>
      </c>
      <c r="T15" s="16"/>
    </row>
    <row r="17" spans="1:2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 t="s">
        <v>75</v>
      </c>
      <c r="Q17" s="3"/>
      <c r="R17" s="3"/>
      <c r="S17" s="3"/>
      <c r="T17" s="3"/>
    </row>
    <row r="18" spans="1:20" x14ac:dyDescent="0.25">
      <c r="A18" s="3"/>
      <c r="B18" s="3"/>
      <c r="C18" s="3" t="s">
        <v>76</v>
      </c>
      <c r="D18" s="3"/>
      <c r="E18" s="3"/>
      <c r="F18" s="3"/>
      <c r="G18" s="3" t="s">
        <v>100</v>
      </c>
      <c r="H18" s="3"/>
      <c r="I18" s="3"/>
      <c r="J18" s="3"/>
      <c r="K18" s="3"/>
      <c r="L18" s="3"/>
      <c r="M18" s="3"/>
      <c r="N18" s="3"/>
      <c r="O18" s="3"/>
      <c r="P18" s="3" t="s">
        <v>101</v>
      </c>
      <c r="Q18" s="3"/>
      <c r="R18" s="3"/>
      <c r="S18" s="3"/>
      <c r="T18" s="3"/>
    </row>
    <row r="19" spans="1:20" x14ac:dyDescent="0.25">
      <c r="A19" s="3"/>
      <c r="B19" s="3"/>
      <c r="C19" s="3" t="s">
        <v>77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168</v>
      </c>
      <c r="Q19" s="3"/>
      <c r="R19" s="3"/>
      <c r="S19" s="3"/>
      <c r="T19" s="3"/>
    </row>
    <row r="23" spans="1:20" x14ac:dyDescent="0.25">
      <c r="A23" s="17"/>
      <c r="B23" s="17"/>
      <c r="C23" s="17" t="s">
        <v>78</v>
      </c>
      <c r="D23" s="17"/>
      <c r="E23" s="17"/>
      <c r="F23" s="17"/>
      <c r="G23" s="17" t="s">
        <v>103</v>
      </c>
      <c r="H23" s="17"/>
      <c r="I23" s="17"/>
      <c r="J23" s="17"/>
      <c r="K23" s="17"/>
      <c r="L23" s="17"/>
      <c r="M23" s="17"/>
      <c r="N23" s="17"/>
      <c r="O23" s="17"/>
      <c r="P23" s="17" t="s">
        <v>169</v>
      </c>
      <c r="Q23" s="17"/>
      <c r="R23" s="17"/>
      <c r="S23" s="17"/>
      <c r="T23" s="17"/>
    </row>
    <row r="24" spans="1:20" x14ac:dyDescent="0.25">
      <c r="A24" s="3"/>
      <c r="B24" s="3"/>
      <c r="C24" s="3" t="s">
        <v>79</v>
      </c>
      <c r="D24" s="3"/>
      <c r="E24" s="3"/>
      <c r="F24" s="3"/>
      <c r="G24" s="3" t="s">
        <v>105</v>
      </c>
      <c r="H24" s="3"/>
      <c r="I24" s="3"/>
      <c r="J24" s="3"/>
      <c r="K24" s="3"/>
      <c r="L24" s="3"/>
      <c r="M24" s="3"/>
      <c r="N24" s="3"/>
      <c r="O24" s="3"/>
      <c r="P24" s="3" t="s">
        <v>170</v>
      </c>
      <c r="Q24" s="3"/>
      <c r="R24" s="3"/>
      <c r="S24" s="3"/>
      <c r="T24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A24" sqref="A24:T24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84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52</v>
      </c>
      <c r="C11" s="18" t="s">
        <v>93</v>
      </c>
      <c r="D11" s="20">
        <v>101400</v>
      </c>
      <c r="E11" s="20">
        <v>0</v>
      </c>
      <c r="F11" s="21">
        <v>5.6017799999999998E-3</v>
      </c>
      <c r="G11" s="22">
        <v>100</v>
      </c>
      <c r="H11" s="22">
        <v>23.67</v>
      </c>
      <c r="I11" s="23">
        <v>76.33</v>
      </c>
      <c r="J11" s="24">
        <v>0.56017799999999995</v>
      </c>
      <c r="K11" s="24">
        <v>0.1325941326</v>
      </c>
      <c r="L11" s="19">
        <v>0.43</v>
      </c>
      <c r="M11" s="22">
        <v>100</v>
      </c>
      <c r="N11" s="22">
        <v>0</v>
      </c>
      <c r="O11" s="23">
        <v>100</v>
      </c>
      <c r="P11" s="24">
        <v>0.56017799999999995</v>
      </c>
      <c r="Q11" s="24">
        <v>0</v>
      </c>
      <c r="R11" s="19">
        <v>0.56000000000000005</v>
      </c>
      <c r="S11" s="20">
        <f>D11-E11</f>
        <v>101400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114.75" x14ac:dyDescent="0.25">
      <c r="A13" s="18"/>
      <c r="B13" s="18" t="s">
        <v>171</v>
      </c>
      <c r="C13" s="18" t="s">
        <v>166</v>
      </c>
      <c r="D13" s="20">
        <v>18000000</v>
      </c>
      <c r="E13" s="20">
        <v>12000000</v>
      </c>
      <c r="F13" s="21">
        <v>0.99439822</v>
      </c>
      <c r="G13" s="22">
        <v>100</v>
      </c>
      <c r="H13" s="22">
        <v>66.67</v>
      </c>
      <c r="I13" s="23">
        <v>33.33</v>
      </c>
      <c r="J13" s="24">
        <v>99.439822000000007</v>
      </c>
      <c r="K13" s="24">
        <v>66.296529327399995</v>
      </c>
      <c r="L13" s="19">
        <v>33.14</v>
      </c>
      <c r="M13" s="22">
        <v>100</v>
      </c>
      <c r="N13" s="22">
        <v>66.67</v>
      </c>
      <c r="O13" s="23">
        <v>33.33</v>
      </c>
      <c r="P13" s="24">
        <v>99.439822000000007</v>
      </c>
      <c r="Q13" s="24">
        <v>66.296529327399995</v>
      </c>
      <c r="R13" s="19">
        <v>33.14</v>
      </c>
      <c r="S13" s="20">
        <f>D13-E13</f>
        <v>6000000</v>
      </c>
      <c r="T13" s="18"/>
    </row>
    <row r="14" spans="1:20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5">
      <c r="A15" s="11"/>
      <c r="B15" s="11"/>
      <c r="C15" s="11"/>
      <c r="D15" s="12">
        <f>SUM(D11:D13)</f>
        <v>18101400</v>
      </c>
      <c r="E15" s="12">
        <f>SUM(E11:E13)</f>
        <v>12000000</v>
      </c>
      <c r="F15" s="13">
        <f>SUM(F11:F13)</f>
        <v>1</v>
      </c>
      <c r="G15" s="16"/>
      <c r="H15" s="16"/>
      <c r="I15" s="16"/>
      <c r="J15" s="15">
        <f>SUM(J11:J13)</f>
        <v>100</v>
      </c>
      <c r="K15" s="15">
        <f>SUM(K11:K13)</f>
        <v>66.42912346</v>
      </c>
      <c r="L15" s="15">
        <f>J15-K15</f>
        <v>33.57087654</v>
      </c>
      <c r="M15" s="16"/>
      <c r="N15" s="16"/>
      <c r="O15" s="16"/>
      <c r="P15" s="15">
        <f>SUM(P11:P13)</f>
        <v>100</v>
      </c>
      <c r="Q15" s="15">
        <f>SUM(Q11:Q13)</f>
        <v>66.296529327399995</v>
      </c>
      <c r="R15" s="15">
        <f>P15-Q15</f>
        <v>33.703470672599998</v>
      </c>
      <c r="S15" s="12">
        <f>D15-E15</f>
        <v>6101400</v>
      </c>
      <c r="T15" s="16"/>
    </row>
    <row r="17" spans="1:2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 t="s">
        <v>75</v>
      </c>
      <c r="Q17" s="3"/>
      <c r="R17" s="3"/>
      <c r="S17" s="3"/>
      <c r="T17" s="3"/>
    </row>
    <row r="18" spans="1:20" x14ac:dyDescent="0.25">
      <c r="A18" s="3"/>
      <c r="B18" s="3"/>
      <c r="C18" s="3" t="s">
        <v>76</v>
      </c>
      <c r="D18" s="3"/>
      <c r="E18" s="3"/>
      <c r="F18" s="3"/>
      <c r="G18" s="3" t="s">
        <v>100</v>
      </c>
      <c r="H18" s="3"/>
      <c r="I18" s="3"/>
      <c r="J18" s="3"/>
      <c r="K18" s="3"/>
      <c r="L18" s="3"/>
      <c r="M18" s="3"/>
      <c r="N18" s="3"/>
      <c r="O18" s="3"/>
      <c r="P18" s="3" t="s">
        <v>101</v>
      </c>
      <c r="Q18" s="3"/>
      <c r="R18" s="3"/>
      <c r="S18" s="3"/>
      <c r="T18" s="3"/>
    </row>
    <row r="19" spans="1:20" x14ac:dyDescent="0.25">
      <c r="A19" s="3"/>
      <c r="B19" s="3"/>
      <c r="C19" s="3" t="s">
        <v>77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172</v>
      </c>
      <c r="Q19" s="3"/>
      <c r="R19" s="3"/>
      <c r="S19" s="3"/>
      <c r="T19" s="3"/>
    </row>
    <row r="23" spans="1:20" x14ac:dyDescent="0.25">
      <c r="A23" s="17"/>
      <c r="B23" s="17"/>
      <c r="C23" s="17" t="s">
        <v>78</v>
      </c>
      <c r="D23" s="17"/>
      <c r="E23" s="17"/>
      <c r="F23" s="17"/>
      <c r="G23" s="17" t="s">
        <v>103</v>
      </c>
      <c r="H23" s="17"/>
      <c r="I23" s="17"/>
      <c r="J23" s="17"/>
      <c r="K23" s="17"/>
      <c r="L23" s="17"/>
      <c r="M23" s="17"/>
      <c r="N23" s="17"/>
      <c r="O23" s="17"/>
      <c r="P23" s="17" t="s">
        <v>169</v>
      </c>
      <c r="Q23" s="17"/>
      <c r="R23" s="17"/>
      <c r="S23" s="17"/>
      <c r="T23" s="17"/>
    </row>
    <row r="24" spans="1:20" x14ac:dyDescent="0.25">
      <c r="A24" s="3"/>
      <c r="B24" s="3"/>
      <c r="C24" s="3" t="s">
        <v>79</v>
      </c>
      <c r="D24" s="3"/>
      <c r="E24" s="3"/>
      <c r="F24" s="3"/>
      <c r="G24" s="3" t="s">
        <v>105</v>
      </c>
      <c r="H24" s="3"/>
      <c r="I24" s="3"/>
      <c r="J24" s="3"/>
      <c r="K24" s="3"/>
      <c r="L24" s="3"/>
      <c r="M24" s="3"/>
      <c r="N24" s="3"/>
      <c r="O24" s="3"/>
      <c r="P24" s="3" t="s">
        <v>170</v>
      </c>
      <c r="Q24" s="3"/>
      <c r="R24" s="3"/>
      <c r="S24" s="3"/>
      <c r="T24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A16" workbookViewId="0">
      <selection activeCell="A38" sqref="A38:T38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84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55</v>
      </c>
      <c r="C11" s="18" t="s">
        <v>173</v>
      </c>
      <c r="D11" s="20">
        <v>30000000</v>
      </c>
      <c r="E11" s="20">
        <v>26250000</v>
      </c>
      <c r="F11" s="21">
        <v>0.23990059999999999</v>
      </c>
      <c r="G11" s="22">
        <v>100</v>
      </c>
      <c r="H11" s="22">
        <v>100</v>
      </c>
      <c r="I11" s="23">
        <v>0</v>
      </c>
      <c r="J11" s="24">
        <v>23.99006</v>
      </c>
      <c r="K11" s="24">
        <v>23.99006</v>
      </c>
      <c r="L11" s="19">
        <v>0</v>
      </c>
      <c r="M11" s="22">
        <v>100</v>
      </c>
      <c r="N11" s="22">
        <v>87.5</v>
      </c>
      <c r="O11" s="23">
        <v>12.5</v>
      </c>
      <c r="P11" s="24">
        <v>23.99006</v>
      </c>
      <c r="Q11" s="24">
        <v>20.9913025</v>
      </c>
      <c r="R11" s="19">
        <v>3</v>
      </c>
      <c r="S11" s="20">
        <f>D11-E11</f>
        <v>3750000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140.25" x14ac:dyDescent="0.25">
      <c r="A13" s="18"/>
      <c r="B13" s="18" t="s">
        <v>174</v>
      </c>
      <c r="C13" s="18" t="s">
        <v>175</v>
      </c>
      <c r="D13" s="20">
        <v>90000</v>
      </c>
      <c r="E13" s="20">
        <v>90000</v>
      </c>
      <c r="F13" s="21">
        <v>7.1969999999999998E-4</v>
      </c>
      <c r="G13" s="22">
        <v>100</v>
      </c>
      <c r="H13" s="22">
        <v>100</v>
      </c>
      <c r="I13" s="23">
        <v>0</v>
      </c>
      <c r="J13" s="24">
        <v>7.1970000000000006E-2</v>
      </c>
      <c r="K13" s="24">
        <v>7.1970000000000006E-2</v>
      </c>
      <c r="L13" s="19">
        <v>0</v>
      </c>
      <c r="M13" s="22">
        <v>100</v>
      </c>
      <c r="N13" s="22">
        <v>100</v>
      </c>
      <c r="O13" s="23">
        <v>0</v>
      </c>
      <c r="P13" s="24">
        <v>7.1970000000000006E-2</v>
      </c>
      <c r="Q13" s="24">
        <v>7.1970000000000006E-2</v>
      </c>
      <c r="R13" s="19">
        <v>0</v>
      </c>
      <c r="S13" s="20">
        <f>D13-E13</f>
        <v>0</v>
      </c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51" x14ac:dyDescent="0.25">
      <c r="A15" s="18"/>
      <c r="B15" s="18"/>
      <c r="C15" s="18" t="s">
        <v>147</v>
      </c>
      <c r="D15" s="20">
        <v>2250000</v>
      </c>
      <c r="E15" s="20">
        <v>2175000</v>
      </c>
      <c r="F15" s="21">
        <v>1.799255E-2</v>
      </c>
      <c r="G15" s="22">
        <v>100</v>
      </c>
      <c r="H15" s="22">
        <v>100</v>
      </c>
      <c r="I15" s="23">
        <v>0</v>
      </c>
      <c r="J15" s="24">
        <v>1.799255</v>
      </c>
      <c r="K15" s="24">
        <v>1.799255</v>
      </c>
      <c r="L15" s="19">
        <v>0</v>
      </c>
      <c r="M15" s="22">
        <v>100</v>
      </c>
      <c r="N15" s="22">
        <v>96.67</v>
      </c>
      <c r="O15" s="23">
        <v>3.33</v>
      </c>
      <c r="P15" s="24">
        <v>1.799255</v>
      </c>
      <c r="Q15" s="24">
        <v>1.7393398085</v>
      </c>
      <c r="R15" s="19">
        <v>0.06</v>
      </c>
      <c r="S15" s="20">
        <f>D15-E15</f>
        <v>75000</v>
      </c>
      <c r="T15" s="18"/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38.25" x14ac:dyDescent="0.25">
      <c r="A17" s="18"/>
      <c r="B17" s="18"/>
      <c r="C17" s="18" t="s">
        <v>176</v>
      </c>
      <c r="D17" s="20">
        <v>6750000</v>
      </c>
      <c r="E17" s="20">
        <v>6450000</v>
      </c>
      <c r="F17" s="21">
        <v>5.397764E-2</v>
      </c>
      <c r="G17" s="22">
        <v>100</v>
      </c>
      <c r="H17" s="22">
        <v>100</v>
      </c>
      <c r="I17" s="23">
        <v>0</v>
      </c>
      <c r="J17" s="24">
        <v>5.3977639999999996</v>
      </c>
      <c r="K17" s="24">
        <v>5.3977639999999996</v>
      </c>
      <c r="L17" s="19">
        <v>0</v>
      </c>
      <c r="M17" s="22">
        <v>100</v>
      </c>
      <c r="N17" s="22">
        <v>95.56</v>
      </c>
      <c r="O17" s="23">
        <v>4.4400000000000004</v>
      </c>
      <c r="P17" s="24">
        <v>5.3977639999999996</v>
      </c>
      <c r="Q17" s="24">
        <v>5.1581032783999996</v>
      </c>
      <c r="R17" s="19">
        <v>0.24</v>
      </c>
      <c r="S17" s="20">
        <f>D17-E17</f>
        <v>300000</v>
      </c>
      <c r="T17" s="18"/>
    </row>
    <row r="18" spans="1:2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25.5" x14ac:dyDescent="0.25">
      <c r="A19" s="18"/>
      <c r="B19" s="18"/>
      <c r="C19" s="18" t="s">
        <v>148</v>
      </c>
      <c r="D19" s="20">
        <v>69399200</v>
      </c>
      <c r="E19" s="20">
        <v>46932800</v>
      </c>
      <c r="F19" s="21">
        <v>0.55496365999999997</v>
      </c>
      <c r="G19" s="22">
        <v>75.7</v>
      </c>
      <c r="H19" s="22">
        <v>75.7</v>
      </c>
      <c r="I19" s="23">
        <v>0</v>
      </c>
      <c r="J19" s="24">
        <v>42.010749062000002</v>
      </c>
      <c r="K19" s="24">
        <v>42.010749062000002</v>
      </c>
      <c r="L19" s="19">
        <v>0</v>
      </c>
      <c r="M19" s="22">
        <v>75.7</v>
      </c>
      <c r="N19" s="22">
        <v>67.63</v>
      </c>
      <c r="O19" s="23">
        <v>8.07</v>
      </c>
      <c r="P19" s="24">
        <v>42.010749062000002</v>
      </c>
      <c r="Q19" s="24">
        <v>37.532192325799997</v>
      </c>
      <c r="R19" s="19">
        <v>4.4800000000000004</v>
      </c>
      <c r="S19" s="20">
        <f>D19-E19</f>
        <v>22466400</v>
      </c>
      <c r="T19" s="18"/>
    </row>
    <row r="20" spans="1:2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38.25" x14ac:dyDescent="0.25">
      <c r="A21" s="18"/>
      <c r="B21" s="18"/>
      <c r="C21" s="18" t="s">
        <v>141</v>
      </c>
      <c r="D21" s="20">
        <v>2874864</v>
      </c>
      <c r="E21" s="20">
        <v>1916576</v>
      </c>
      <c r="F21" s="21">
        <v>2.2989389999999998E-2</v>
      </c>
      <c r="G21" s="22">
        <v>74.97</v>
      </c>
      <c r="H21" s="22">
        <v>74.97</v>
      </c>
      <c r="I21" s="23">
        <v>0</v>
      </c>
      <c r="J21" s="24">
        <v>1.7235145682999999</v>
      </c>
      <c r="K21" s="24">
        <v>1.7235145682999999</v>
      </c>
      <c r="L21" s="19">
        <v>0</v>
      </c>
      <c r="M21" s="22">
        <v>74.97</v>
      </c>
      <c r="N21" s="22">
        <v>66.67</v>
      </c>
      <c r="O21" s="23">
        <v>8.3000000000000007</v>
      </c>
      <c r="P21" s="24">
        <v>1.7235145682999999</v>
      </c>
      <c r="Q21" s="24">
        <v>1.5327026313000001</v>
      </c>
      <c r="R21" s="19">
        <v>0.19</v>
      </c>
      <c r="S21" s="20">
        <f>D21-E21</f>
        <v>958288</v>
      </c>
      <c r="T21" s="18"/>
    </row>
    <row r="22" spans="1:2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38.25" x14ac:dyDescent="0.25">
      <c r="A23" s="18"/>
      <c r="B23" s="18"/>
      <c r="C23" s="18" t="s">
        <v>142</v>
      </c>
      <c r="D23" s="20">
        <v>161760</v>
      </c>
      <c r="E23" s="20">
        <v>107840</v>
      </c>
      <c r="F23" s="21">
        <v>1.2935399999999999E-3</v>
      </c>
      <c r="G23" s="22">
        <v>74.97</v>
      </c>
      <c r="H23" s="22">
        <v>58.31</v>
      </c>
      <c r="I23" s="23">
        <v>16.66</v>
      </c>
      <c r="J23" s="24">
        <v>9.69766938E-2</v>
      </c>
      <c r="K23" s="24">
        <v>7.5426317399999998E-2</v>
      </c>
      <c r="L23" s="19">
        <v>0.02</v>
      </c>
      <c r="M23" s="22">
        <v>74.97</v>
      </c>
      <c r="N23" s="22">
        <v>66.67</v>
      </c>
      <c r="O23" s="23">
        <v>8.3000000000000007</v>
      </c>
      <c r="P23" s="24">
        <v>9.69766938E-2</v>
      </c>
      <c r="Q23" s="24">
        <v>8.6240311799999997E-2</v>
      </c>
      <c r="R23" s="19">
        <v>0.01</v>
      </c>
      <c r="S23" s="20">
        <f>D23-E23</f>
        <v>53920</v>
      </c>
      <c r="T23" s="18"/>
    </row>
    <row r="24" spans="1:2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ht="38.25" x14ac:dyDescent="0.25">
      <c r="A25" s="18"/>
      <c r="B25" s="18"/>
      <c r="C25" s="18" t="s">
        <v>143</v>
      </c>
      <c r="D25" s="20">
        <v>2695968</v>
      </c>
      <c r="E25" s="20">
        <v>1797312</v>
      </c>
      <c r="F25" s="21">
        <v>2.1558810000000001E-2</v>
      </c>
      <c r="G25" s="22">
        <v>74.97</v>
      </c>
      <c r="H25" s="22">
        <v>74.97</v>
      </c>
      <c r="I25" s="23">
        <v>0</v>
      </c>
      <c r="J25" s="24">
        <v>1.6162639857000001</v>
      </c>
      <c r="K25" s="24">
        <v>1.6162639857000001</v>
      </c>
      <c r="L25" s="19">
        <v>0</v>
      </c>
      <c r="M25" s="22">
        <v>74.97</v>
      </c>
      <c r="N25" s="22">
        <v>66.67</v>
      </c>
      <c r="O25" s="23">
        <v>8.3000000000000007</v>
      </c>
      <c r="P25" s="24">
        <v>1.6162639857000001</v>
      </c>
      <c r="Q25" s="24">
        <v>1.4373258627000001</v>
      </c>
      <c r="R25" s="19">
        <v>0.18</v>
      </c>
      <c r="S25" s="20">
        <f>D25-E25</f>
        <v>898656</v>
      </c>
      <c r="T25" s="18"/>
    </row>
    <row r="26" spans="1:20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ht="25.5" x14ac:dyDescent="0.25">
      <c r="A27" s="18"/>
      <c r="B27" s="18"/>
      <c r="C27" s="18" t="s">
        <v>116</v>
      </c>
      <c r="D27" s="20">
        <v>10830000</v>
      </c>
      <c r="E27" s="20">
        <v>6460000</v>
      </c>
      <c r="F27" s="21">
        <v>8.6604120000000007E-2</v>
      </c>
      <c r="G27" s="22">
        <v>93</v>
      </c>
      <c r="H27" s="22">
        <v>49.12</v>
      </c>
      <c r="I27" s="23">
        <v>43.88</v>
      </c>
      <c r="J27" s="24">
        <v>8.0541831599999991</v>
      </c>
      <c r="K27" s="24">
        <v>4.2539943744000004</v>
      </c>
      <c r="L27" s="19">
        <v>3.8</v>
      </c>
      <c r="M27" s="22">
        <v>93</v>
      </c>
      <c r="N27" s="22">
        <v>59.65</v>
      </c>
      <c r="O27" s="23">
        <v>33.35</v>
      </c>
      <c r="P27" s="24">
        <v>8.0541831599999991</v>
      </c>
      <c r="Q27" s="24">
        <v>5.1659357579999998</v>
      </c>
      <c r="R27" s="19">
        <v>2.89</v>
      </c>
      <c r="S27" s="20">
        <f>D27-E27</f>
        <v>4370000</v>
      </c>
      <c r="T27" s="18"/>
    </row>
    <row r="28" spans="1:20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 x14ac:dyDescent="0.25">
      <c r="A29" s="11"/>
      <c r="B29" s="11"/>
      <c r="C29" s="11"/>
      <c r="D29" s="12">
        <f>SUM(D11:D27)</f>
        <v>125051792</v>
      </c>
      <c r="E29" s="12">
        <f>SUM(E11:E27)</f>
        <v>92179528</v>
      </c>
      <c r="F29" s="13">
        <f>SUM(F11:F27)</f>
        <v>1.0000000099999999</v>
      </c>
      <c r="G29" s="16"/>
      <c r="H29" s="16"/>
      <c r="I29" s="16"/>
      <c r="J29" s="15">
        <f>SUM(J11:J27)</f>
        <v>84.760736469799994</v>
      </c>
      <c r="K29" s="15">
        <f>SUM(K11:K27)</f>
        <v>80.938997307799994</v>
      </c>
      <c r="L29" s="15">
        <f>J29-K29</f>
        <v>3.8217391620000001</v>
      </c>
      <c r="M29" s="16"/>
      <c r="N29" s="16"/>
      <c r="O29" s="16"/>
      <c r="P29" s="15">
        <f>SUM(P11:P27)</f>
        <v>84.760736469799994</v>
      </c>
      <c r="Q29" s="15">
        <f>SUM(Q11:Q27)</f>
        <v>73.715112476499996</v>
      </c>
      <c r="R29" s="15">
        <f>P29-Q29</f>
        <v>11.0456239933</v>
      </c>
      <c r="S29" s="12">
        <f>D29-E29</f>
        <v>32872264</v>
      </c>
      <c r="T29" s="16"/>
    </row>
    <row r="31" spans="1:20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 t="s">
        <v>75</v>
      </c>
      <c r="Q31" s="3"/>
      <c r="R31" s="3"/>
      <c r="S31" s="3"/>
      <c r="T31" s="3"/>
    </row>
    <row r="32" spans="1:20" x14ac:dyDescent="0.25">
      <c r="A32" s="3"/>
      <c r="B32" s="3"/>
      <c r="C32" s="3" t="s">
        <v>76</v>
      </c>
      <c r="D32" s="3"/>
      <c r="E32" s="3"/>
      <c r="F32" s="3"/>
      <c r="G32" s="3" t="s">
        <v>100</v>
      </c>
      <c r="H32" s="3"/>
      <c r="I32" s="3"/>
      <c r="J32" s="3"/>
      <c r="K32" s="3"/>
      <c r="L32" s="3"/>
      <c r="M32" s="3"/>
      <c r="N32" s="3"/>
      <c r="O32" s="3"/>
      <c r="P32" s="3" t="s">
        <v>101</v>
      </c>
      <c r="Q32" s="3"/>
      <c r="R32" s="3"/>
      <c r="S32" s="3"/>
      <c r="T32" s="3"/>
    </row>
    <row r="33" spans="1:20" x14ac:dyDescent="0.25">
      <c r="A33" s="3"/>
      <c r="B33" s="3"/>
      <c r="C33" s="3" t="s">
        <v>77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 t="s">
        <v>177</v>
      </c>
      <c r="Q33" s="3"/>
      <c r="R33" s="3"/>
      <c r="S33" s="3"/>
      <c r="T33" s="3"/>
    </row>
    <row r="37" spans="1:20" x14ac:dyDescent="0.25">
      <c r="A37" s="17"/>
      <c r="B37" s="17"/>
      <c r="C37" s="17" t="s">
        <v>78</v>
      </c>
      <c r="D37" s="17"/>
      <c r="E37" s="17"/>
      <c r="F37" s="17"/>
      <c r="G37" s="17" t="s">
        <v>103</v>
      </c>
      <c r="H37" s="17"/>
      <c r="I37" s="17"/>
      <c r="J37" s="17"/>
      <c r="K37" s="17"/>
      <c r="L37" s="17"/>
      <c r="M37" s="17"/>
      <c r="N37" s="17"/>
      <c r="O37" s="17"/>
      <c r="P37" s="17" t="s">
        <v>178</v>
      </c>
      <c r="Q37" s="17"/>
      <c r="R37" s="17"/>
      <c r="S37" s="17"/>
      <c r="T37" s="17"/>
    </row>
    <row r="38" spans="1:20" x14ac:dyDescent="0.25">
      <c r="A38" s="3"/>
      <c r="B38" s="3"/>
      <c r="C38" s="3" t="s">
        <v>79</v>
      </c>
      <c r="D38" s="3"/>
      <c r="E38" s="3"/>
      <c r="F38" s="3"/>
      <c r="G38" s="3" t="s">
        <v>105</v>
      </c>
      <c r="H38" s="3"/>
      <c r="I38" s="3"/>
      <c r="J38" s="3"/>
      <c r="K38" s="3"/>
      <c r="L38" s="3"/>
      <c r="M38" s="3"/>
      <c r="N38" s="3"/>
      <c r="O38" s="3"/>
      <c r="P38" s="3" t="s">
        <v>179</v>
      </c>
      <c r="Q38" s="3"/>
      <c r="R38" s="3"/>
      <c r="S38" s="3"/>
      <c r="T38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A26" sqref="A26:T26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180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175</v>
      </c>
      <c r="D11" s="20">
        <v>550000</v>
      </c>
      <c r="E11" s="20">
        <v>550000</v>
      </c>
      <c r="F11" s="21">
        <v>1.6033680000000002E-2</v>
      </c>
      <c r="G11" s="22">
        <v>100</v>
      </c>
      <c r="H11" s="22">
        <v>100</v>
      </c>
      <c r="I11" s="23">
        <v>0</v>
      </c>
      <c r="J11" s="24">
        <v>1.6033679999999999</v>
      </c>
      <c r="K11" s="24">
        <v>1.6033679999999999</v>
      </c>
      <c r="L11" s="19">
        <v>0</v>
      </c>
      <c r="M11" s="22">
        <v>100</v>
      </c>
      <c r="N11" s="22">
        <v>100</v>
      </c>
      <c r="O11" s="23">
        <v>0</v>
      </c>
      <c r="P11" s="24">
        <v>1.6033679999999999</v>
      </c>
      <c r="Q11" s="24">
        <v>1.6033679999999999</v>
      </c>
      <c r="R11" s="19">
        <v>0</v>
      </c>
      <c r="S11" s="20">
        <f>D11-E11</f>
        <v>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63.75" x14ac:dyDescent="0.25">
      <c r="A13" s="18"/>
      <c r="B13" s="18" t="s">
        <v>181</v>
      </c>
      <c r="C13" s="18" t="s">
        <v>182</v>
      </c>
      <c r="D13" s="20">
        <v>1252800</v>
      </c>
      <c r="E13" s="20">
        <v>880000</v>
      </c>
      <c r="F13" s="21">
        <v>3.65218E-2</v>
      </c>
      <c r="G13" s="22">
        <v>100</v>
      </c>
      <c r="H13" s="22">
        <v>100</v>
      </c>
      <c r="I13" s="23">
        <v>0</v>
      </c>
      <c r="J13" s="24">
        <v>3.65218</v>
      </c>
      <c r="K13" s="24">
        <v>3.65218</v>
      </c>
      <c r="L13" s="19">
        <v>0</v>
      </c>
      <c r="M13" s="22">
        <v>100</v>
      </c>
      <c r="N13" s="22">
        <v>70.239999999999995</v>
      </c>
      <c r="O13" s="23">
        <v>29.76</v>
      </c>
      <c r="P13" s="24">
        <v>3.65218</v>
      </c>
      <c r="Q13" s="24">
        <v>2.5652912319999999</v>
      </c>
      <c r="R13" s="19">
        <v>1.0900000000000001</v>
      </c>
      <c r="S13" s="20">
        <f>D13-E13</f>
        <v>372800</v>
      </c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51" x14ac:dyDescent="0.25">
      <c r="A15" s="18"/>
      <c r="B15" s="18"/>
      <c r="C15" s="18" t="s">
        <v>147</v>
      </c>
      <c r="D15" s="20">
        <v>32500000</v>
      </c>
      <c r="E15" s="20">
        <v>16252000</v>
      </c>
      <c r="F15" s="21">
        <v>0.94744452000000001</v>
      </c>
      <c r="G15" s="22">
        <v>55.74</v>
      </c>
      <c r="H15" s="22">
        <v>55.74</v>
      </c>
      <c r="I15" s="23">
        <v>0</v>
      </c>
      <c r="J15" s="24">
        <v>52.810557544799998</v>
      </c>
      <c r="K15" s="24">
        <v>52.810557544799998</v>
      </c>
      <c r="L15" s="19">
        <v>0</v>
      </c>
      <c r="M15" s="22">
        <v>55.74</v>
      </c>
      <c r="N15" s="22">
        <v>50.01</v>
      </c>
      <c r="O15" s="23">
        <v>5.73</v>
      </c>
      <c r="P15" s="24">
        <v>52.810557544799998</v>
      </c>
      <c r="Q15" s="24">
        <v>47.381700445200003</v>
      </c>
      <c r="R15" s="19">
        <v>5.43</v>
      </c>
      <c r="S15" s="20">
        <f>D15-E15</f>
        <v>16248000</v>
      </c>
      <c r="T15" s="18"/>
    </row>
    <row r="16" spans="1:2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x14ac:dyDescent="0.25">
      <c r="A17" s="11"/>
      <c r="B17" s="11"/>
      <c r="C17" s="11"/>
      <c r="D17" s="12">
        <f>SUM(D11:D15)</f>
        <v>34302800</v>
      </c>
      <c r="E17" s="12">
        <f>SUM(E11:E15)</f>
        <v>17682000</v>
      </c>
      <c r="F17" s="13">
        <f>SUM(F11:F15)</f>
        <v>1</v>
      </c>
      <c r="G17" s="16"/>
      <c r="H17" s="16"/>
      <c r="I17" s="16"/>
      <c r="J17" s="15">
        <f>SUM(J11:J15)</f>
        <v>58.066105544800003</v>
      </c>
      <c r="K17" s="15">
        <f>SUM(K11:K15)</f>
        <v>58.066105544800003</v>
      </c>
      <c r="L17" s="15">
        <f>J17-K17</f>
        <v>0</v>
      </c>
      <c r="M17" s="16"/>
      <c r="N17" s="16"/>
      <c r="O17" s="16"/>
      <c r="P17" s="15">
        <f>SUM(P11:P15)</f>
        <v>58.066105544800003</v>
      </c>
      <c r="Q17" s="15">
        <f>SUM(Q11:Q15)</f>
        <v>51.550359677199999</v>
      </c>
      <c r="R17" s="15">
        <f>P17-Q17</f>
        <v>6.5157458675999997</v>
      </c>
      <c r="S17" s="12">
        <f>D17-E17</f>
        <v>16620800</v>
      </c>
      <c r="T17" s="16"/>
    </row>
    <row r="19" spans="1:2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75</v>
      </c>
      <c r="Q19" s="3"/>
      <c r="R19" s="3"/>
      <c r="S19" s="3"/>
      <c r="T19" s="3"/>
    </row>
    <row r="20" spans="1:20" x14ac:dyDescent="0.25">
      <c r="A20" s="3"/>
      <c r="B20" s="3"/>
      <c r="C20" s="3" t="s">
        <v>76</v>
      </c>
      <c r="D20" s="3"/>
      <c r="E20" s="3"/>
      <c r="F20" s="3"/>
      <c r="G20" s="3" t="s">
        <v>100</v>
      </c>
      <c r="H20" s="3"/>
      <c r="I20" s="3"/>
      <c r="J20" s="3"/>
      <c r="K20" s="3"/>
      <c r="L20" s="3"/>
      <c r="M20" s="3"/>
      <c r="N20" s="3"/>
      <c r="O20" s="3"/>
      <c r="P20" s="3" t="s">
        <v>101</v>
      </c>
      <c r="Q20" s="3"/>
      <c r="R20" s="3"/>
      <c r="S20" s="3"/>
      <c r="T20" s="3"/>
    </row>
    <row r="21" spans="1:20" x14ac:dyDescent="0.25">
      <c r="A21" s="3"/>
      <c r="B21" s="3"/>
      <c r="C21" s="3" t="s">
        <v>77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 t="s">
        <v>183</v>
      </c>
      <c r="Q21" s="3"/>
      <c r="R21" s="3"/>
      <c r="S21" s="3"/>
      <c r="T21" s="3"/>
    </row>
    <row r="25" spans="1:20" x14ac:dyDescent="0.25">
      <c r="A25" s="17"/>
      <c r="B25" s="17"/>
      <c r="C25" s="17" t="s">
        <v>78</v>
      </c>
      <c r="D25" s="17"/>
      <c r="E25" s="17"/>
      <c r="F25" s="17"/>
      <c r="G25" s="17" t="s">
        <v>103</v>
      </c>
      <c r="H25" s="17"/>
      <c r="I25" s="17"/>
      <c r="J25" s="17"/>
      <c r="K25" s="17"/>
      <c r="L25" s="17"/>
      <c r="M25" s="17"/>
      <c r="N25" s="17"/>
      <c r="O25" s="17"/>
      <c r="P25" s="17" t="s">
        <v>184</v>
      </c>
      <c r="Q25" s="17"/>
      <c r="R25" s="17"/>
      <c r="S25" s="17"/>
      <c r="T25" s="17"/>
    </row>
    <row r="26" spans="1:20" x14ac:dyDescent="0.25">
      <c r="A26" s="3"/>
      <c r="B26" s="3"/>
      <c r="C26" s="3" t="s">
        <v>79</v>
      </c>
      <c r="D26" s="3"/>
      <c r="E26" s="3"/>
      <c r="F26" s="3"/>
      <c r="G26" s="3" t="s">
        <v>105</v>
      </c>
      <c r="H26" s="3"/>
      <c r="I26" s="3"/>
      <c r="J26" s="3"/>
      <c r="K26" s="3"/>
      <c r="L26" s="3"/>
      <c r="M26" s="3"/>
      <c r="N26" s="3"/>
      <c r="O26" s="3"/>
      <c r="P26" s="3" t="s">
        <v>185</v>
      </c>
      <c r="Q26" s="3"/>
      <c r="R26" s="3"/>
      <c r="S26" s="3"/>
      <c r="T26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0" workbookViewId="0">
      <selection activeCell="A34" sqref="A34:T34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180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137</v>
      </c>
      <c r="D11" s="20">
        <v>35990000</v>
      </c>
      <c r="E11" s="20">
        <v>35980800</v>
      </c>
      <c r="F11" s="21">
        <v>0.23602044</v>
      </c>
      <c r="G11" s="22">
        <v>100</v>
      </c>
      <c r="H11" s="22">
        <v>100</v>
      </c>
      <c r="I11" s="23">
        <v>0</v>
      </c>
      <c r="J11" s="24">
        <v>23.602043999999999</v>
      </c>
      <c r="K11" s="24">
        <v>23.602043999999999</v>
      </c>
      <c r="L11" s="19">
        <v>0</v>
      </c>
      <c r="M11" s="22">
        <v>100</v>
      </c>
      <c r="N11" s="22">
        <v>99.97</v>
      </c>
      <c r="O11" s="23">
        <v>0.03</v>
      </c>
      <c r="P11" s="24">
        <v>23.602043999999999</v>
      </c>
      <c r="Q11" s="24">
        <v>23.5949633868</v>
      </c>
      <c r="R11" s="19">
        <v>0.01</v>
      </c>
      <c r="S11" s="20">
        <f>D11-E11</f>
        <v>9200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102" x14ac:dyDescent="0.25">
      <c r="A13" s="18"/>
      <c r="B13" s="18" t="s">
        <v>186</v>
      </c>
      <c r="C13" s="18" t="s">
        <v>139</v>
      </c>
      <c r="D13" s="20">
        <v>69399200</v>
      </c>
      <c r="E13" s="20">
        <v>46932800</v>
      </c>
      <c r="F13" s="21">
        <v>0.45511614</v>
      </c>
      <c r="G13" s="22">
        <v>75.7</v>
      </c>
      <c r="H13" s="22">
        <v>75.7</v>
      </c>
      <c r="I13" s="23">
        <v>0</v>
      </c>
      <c r="J13" s="24">
        <v>34.452291797999997</v>
      </c>
      <c r="K13" s="24">
        <v>34.452291797999997</v>
      </c>
      <c r="L13" s="19">
        <v>0</v>
      </c>
      <c r="M13" s="22">
        <v>75.7</v>
      </c>
      <c r="N13" s="22">
        <v>67.63</v>
      </c>
      <c r="O13" s="23">
        <v>8.07</v>
      </c>
      <c r="P13" s="24">
        <v>34.452291797999997</v>
      </c>
      <c r="Q13" s="24">
        <v>30.779504548199998</v>
      </c>
      <c r="R13" s="19">
        <v>3.67</v>
      </c>
      <c r="S13" s="20">
        <f>D13-E13</f>
        <v>22466400</v>
      </c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38.25" x14ac:dyDescent="0.25">
      <c r="A15" s="18"/>
      <c r="B15" s="18"/>
      <c r="C15" s="18" t="s">
        <v>140</v>
      </c>
      <c r="D15" s="20">
        <v>5365000</v>
      </c>
      <c r="E15" s="20">
        <v>1996000</v>
      </c>
      <c r="F15" s="21">
        <v>3.518338E-2</v>
      </c>
      <c r="G15" s="22">
        <v>74.56</v>
      </c>
      <c r="H15" s="22">
        <v>55.92</v>
      </c>
      <c r="I15" s="23">
        <v>18.64</v>
      </c>
      <c r="J15" s="24">
        <v>2.6232728127999998</v>
      </c>
      <c r="K15" s="24">
        <v>1.9674546096000001</v>
      </c>
      <c r="L15" s="19">
        <v>0.66</v>
      </c>
      <c r="M15" s="22">
        <v>74.56</v>
      </c>
      <c r="N15" s="22">
        <v>37.200000000000003</v>
      </c>
      <c r="O15" s="23">
        <v>37.36</v>
      </c>
      <c r="P15" s="24">
        <v>2.6232728127999998</v>
      </c>
      <c r="Q15" s="24">
        <v>1.3088217360000001</v>
      </c>
      <c r="R15" s="19">
        <v>1.31</v>
      </c>
      <c r="S15" s="20">
        <f>D15-E15</f>
        <v>3369000</v>
      </c>
      <c r="T15" s="18"/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38.25" x14ac:dyDescent="0.25">
      <c r="A17" s="18"/>
      <c r="B17" s="18"/>
      <c r="C17" s="18" t="s">
        <v>141</v>
      </c>
      <c r="D17" s="20">
        <v>2874864</v>
      </c>
      <c r="E17" s="20">
        <v>1916576</v>
      </c>
      <c r="F17" s="21">
        <v>1.8853200000000001E-2</v>
      </c>
      <c r="G17" s="22">
        <v>74.97</v>
      </c>
      <c r="H17" s="22">
        <v>74.97</v>
      </c>
      <c r="I17" s="23">
        <v>0</v>
      </c>
      <c r="J17" s="24">
        <v>1.4134244039999999</v>
      </c>
      <c r="K17" s="24">
        <v>1.4134244039999999</v>
      </c>
      <c r="L17" s="19">
        <v>0</v>
      </c>
      <c r="M17" s="22">
        <v>74.97</v>
      </c>
      <c r="N17" s="22">
        <v>66.67</v>
      </c>
      <c r="O17" s="23">
        <v>8.3000000000000007</v>
      </c>
      <c r="P17" s="24">
        <v>1.4134244039999999</v>
      </c>
      <c r="Q17" s="24">
        <v>1.2569428439999999</v>
      </c>
      <c r="R17" s="19">
        <v>0.16</v>
      </c>
      <c r="S17" s="20">
        <f>D17-E17</f>
        <v>958288</v>
      </c>
      <c r="T17" s="18"/>
    </row>
    <row r="18" spans="1:2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38.25" x14ac:dyDescent="0.25">
      <c r="A19" s="18"/>
      <c r="B19" s="18"/>
      <c r="C19" s="18" t="s">
        <v>142</v>
      </c>
      <c r="D19" s="20">
        <v>161760</v>
      </c>
      <c r="E19" s="20">
        <v>107840</v>
      </c>
      <c r="F19" s="21">
        <v>1.0608099999999999E-3</v>
      </c>
      <c r="G19" s="22">
        <v>74.97</v>
      </c>
      <c r="H19" s="22">
        <v>74.97</v>
      </c>
      <c r="I19" s="23">
        <v>0</v>
      </c>
      <c r="J19" s="24">
        <v>7.9528925700000003E-2</v>
      </c>
      <c r="K19" s="24">
        <v>7.9528925700000003E-2</v>
      </c>
      <c r="L19" s="19">
        <v>0</v>
      </c>
      <c r="M19" s="22">
        <v>74.97</v>
      </c>
      <c r="N19" s="22">
        <v>66.67</v>
      </c>
      <c r="O19" s="23">
        <v>8.3000000000000007</v>
      </c>
      <c r="P19" s="24">
        <v>7.9528925700000003E-2</v>
      </c>
      <c r="Q19" s="24">
        <v>7.0724202700000002E-2</v>
      </c>
      <c r="R19" s="19">
        <v>0.01</v>
      </c>
      <c r="S19" s="20">
        <f>D19-E19</f>
        <v>53920</v>
      </c>
      <c r="T19" s="18"/>
    </row>
    <row r="20" spans="1:2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38.25" x14ac:dyDescent="0.25">
      <c r="A21" s="18"/>
      <c r="B21" s="18"/>
      <c r="C21" s="18" t="s">
        <v>143</v>
      </c>
      <c r="D21" s="20">
        <v>2695968</v>
      </c>
      <c r="E21" s="20">
        <v>1797312</v>
      </c>
      <c r="F21" s="21">
        <v>1.7680009999999999E-2</v>
      </c>
      <c r="G21" s="22">
        <v>74.97</v>
      </c>
      <c r="H21" s="22">
        <v>74.97</v>
      </c>
      <c r="I21" s="23">
        <v>0</v>
      </c>
      <c r="J21" s="24">
        <v>1.3254703497</v>
      </c>
      <c r="K21" s="24">
        <v>1.3254703497</v>
      </c>
      <c r="L21" s="19">
        <v>0</v>
      </c>
      <c r="M21" s="22">
        <v>74.97</v>
      </c>
      <c r="N21" s="22">
        <v>66.67</v>
      </c>
      <c r="O21" s="23">
        <v>8.3000000000000007</v>
      </c>
      <c r="P21" s="24">
        <v>1.3254703497</v>
      </c>
      <c r="Q21" s="24">
        <v>1.1787262667</v>
      </c>
      <c r="R21" s="19">
        <v>0.15</v>
      </c>
      <c r="S21" s="20">
        <f>D21-E21</f>
        <v>898656</v>
      </c>
      <c r="T21" s="18"/>
    </row>
    <row r="22" spans="1:2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51" x14ac:dyDescent="0.25">
      <c r="A23" s="18"/>
      <c r="B23" s="18"/>
      <c r="C23" s="18" t="s">
        <v>187</v>
      </c>
      <c r="D23" s="20">
        <v>36000000</v>
      </c>
      <c r="E23" s="20">
        <v>12405000</v>
      </c>
      <c r="F23" s="21">
        <v>0.23608602000000001</v>
      </c>
      <c r="G23" s="22">
        <v>72.22</v>
      </c>
      <c r="H23" s="22">
        <v>72.22</v>
      </c>
      <c r="I23" s="23">
        <v>0</v>
      </c>
      <c r="J23" s="24">
        <v>17.0501323644</v>
      </c>
      <c r="K23" s="24">
        <v>17.0501323644</v>
      </c>
      <c r="L23" s="19">
        <v>0</v>
      </c>
      <c r="M23" s="22">
        <v>72.22</v>
      </c>
      <c r="N23" s="22">
        <v>34.46</v>
      </c>
      <c r="O23" s="23">
        <v>37.76</v>
      </c>
      <c r="P23" s="24">
        <v>17.0501323644</v>
      </c>
      <c r="Q23" s="24">
        <v>8.1355242491999995</v>
      </c>
      <c r="R23" s="19">
        <v>8.91</v>
      </c>
      <c r="S23" s="20">
        <f>D23-E23</f>
        <v>23595000</v>
      </c>
      <c r="T23" s="18"/>
    </row>
    <row r="24" spans="1:20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x14ac:dyDescent="0.25">
      <c r="A25" s="11"/>
      <c r="B25" s="11"/>
      <c r="C25" s="11"/>
      <c r="D25" s="12">
        <f>SUM(D11:D23)</f>
        <v>152486792</v>
      </c>
      <c r="E25" s="12">
        <f>SUM(E11:E23)</f>
        <v>101136328</v>
      </c>
      <c r="F25" s="13">
        <f>SUM(F11:F23)</f>
        <v>1</v>
      </c>
      <c r="G25" s="16"/>
      <c r="H25" s="16"/>
      <c r="I25" s="16"/>
      <c r="J25" s="15">
        <f>SUM(J11:J23)</f>
        <v>80.546164654600005</v>
      </c>
      <c r="K25" s="15">
        <f>SUM(K11:K23)</f>
        <v>79.890346451400006</v>
      </c>
      <c r="L25" s="15">
        <f>J25-K25</f>
        <v>0.65581820320001005</v>
      </c>
      <c r="M25" s="16"/>
      <c r="N25" s="16"/>
      <c r="O25" s="16"/>
      <c r="P25" s="15">
        <f>SUM(P11:P23)</f>
        <v>80.546164654600005</v>
      </c>
      <c r="Q25" s="15">
        <f>SUM(Q11:Q23)</f>
        <v>66.325207233599997</v>
      </c>
      <c r="R25" s="15">
        <f>P25-Q25</f>
        <v>14.220957421</v>
      </c>
      <c r="S25" s="12">
        <f>D25-E25</f>
        <v>51350464</v>
      </c>
      <c r="T25" s="16"/>
    </row>
    <row r="27" spans="1:20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 t="s">
        <v>75</v>
      </c>
      <c r="Q27" s="3"/>
      <c r="R27" s="3"/>
      <c r="S27" s="3"/>
      <c r="T27" s="3"/>
    </row>
    <row r="28" spans="1:20" x14ac:dyDescent="0.25">
      <c r="A28" s="3"/>
      <c r="B28" s="3"/>
      <c r="C28" s="3" t="s">
        <v>76</v>
      </c>
      <c r="D28" s="3"/>
      <c r="E28" s="3"/>
      <c r="F28" s="3"/>
      <c r="G28" s="3" t="s">
        <v>100</v>
      </c>
      <c r="H28" s="3"/>
      <c r="I28" s="3"/>
      <c r="J28" s="3"/>
      <c r="K28" s="3"/>
      <c r="L28" s="3"/>
      <c r="M28" s="3"/>
      <c r="N28" s="3"/>
      <c r="O28" s="3"/>
      <c r="P28" s="3" t="s">
        <v>101</v>
      </c>
      <c r="Q28" s="3"/>
      <c r="R28" s="3"/>
      <c r="S28" s="3"/>
      <c r="T28" s="3"/>
    </row>
    <row r="29" spans="1:20" x14ac:dyDescent="0.25">
      <c r="A29" s="3"/>
      <c r="B29" s="3"/>
      <c r="C29" s="3" t="s">
        <v>77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 t="s">
        <v>188</v>
      </c>
      <c r="Q29" s="3"/>
      <c r="R29" s="3"/>
      <c r="S29" s="3"/>
      <c r="T29" s="3"/>
    </row>
    <row r="33" spans="1:20" x14ac:dyDescent="0.25">
      <c r="A33" s="17"/>
      <c r="B33" s="17"/>
      <c r="C33" s="17" t="s">
        <v>78</v>
      </c>
      <c r="D33" s="17"/>
      <c r="E33" s="17"/>
      <c r="F33" s="17"/>
      <c r="G33" s="17" t="s">
        <v>103</v>
      </c>
      <c r="H33" s="17"/>
      <c r="I33" s="17"/>
      <c r="J33" s="17"/>
      <c r="K33" s="17"/>
      <c r="L33" s="17"/>
      <c r="M33" s="17"/>
      <c r="N33" s="17"/>
      <c r="O33" s="17"/>
      <c r="P33" s="17" t="s">
        <v>184</v>
      </c>
      <c r="Q33" s="17"/>
      <c r="R33" s="17"/>
      <c r="S33" s="17"/>
      <c r="T33" s="17"/>
    </row>
    <row r="34" spans="1:20" x14ac:dyDescent="0.25">
      <c r="A34" s="3"/>
      <c r="B34" s="3"/>
      <c r="C34" s="3" t="s">
        <v>79</v>
      </c>
      <c r="D34" s="3"/>
      <c r="E34" s="3"/>
      <c r="F34" s="3"/>
      <c r="G34" s="3" t="s">
        <v>105</v>
      </c>
      <c r="H34" s="3"/>
      <c r="I34" s="3"/>
      <c r="J34" s="3"/>
      <c r="K34" s="3"/>
      <c r="L34" s="3"/>
      <c r="M34" s="3"/>
      <c r="N34" s="3"/>
      <c r="O34" s="3"/>
      <c r="P34" s="3" t="s">
        <v>185</v>
      </c>
      <c r="Q34" s="3"/>
      <c r="R34" s="3"/>
      <c r="S34" s="3"/>
      <c r="T34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16" workbookViewId="0">
      <selection activeCell="A44" sqref="A44:T44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180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95</v>
      </c>
      <c r="D11" s="20">
        <v>469800</v>
      </c>
      <c r="E11" s="20">
        <v>366000</v>
      </c>
      <c r="F11" s="21">
        <v>1.12773E-3</v>
      </c>
      <c r="G11" s="22">
        <v>100</v>
      </c>
      <c r="H11" s="22">
        <v>100</v>
      </c>
      <c r="I11" s="23">
        <v>0</v>
      </c>
      <c r="J11" s="24">
        <v>0.112773</v>
      </c>
      <c r="K11" s="24">
        <v>0.112773</v>
      </c>
      <c r="L11" s="19">
        <v>0</v>
      </c>
      <c r="M11" s="22">
        <v>100</v>
      </c>
      <c r="N11" s="22">
        <v>77.91</v>
      </c>
      <c r="O11" s="23">
        <v>22.09</v>
      </c>
      <c r="P11" s="24">
        <v>0.112773</v>
      </c>
      <c r="Q11" s="24">
        <v>8.7861444299999994E-2</v>
      </c>
      <c r="R11" s="19">
        <v>0.02</v>
      </c>
      <c r="S11" s="20">
        <f>D11-E11</f>
        <v>103800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89.25" x14ac:dyDescent="0.25">
      <c r="A13" s="18"/>
      <c r="B13" s="18" t="s">
        <v>189</v>
      </c>
      <c r="C13" s="18" t="s">
        <v>97</v>
      </c>
      <c r="D13" s="20">
        <v>1326000</v>
      </c>
      <c r="E13" s="20">
        <v>1150000</v>
      </c>
      <c r="F13" s="21">
        <v>3.1829900000000001E-3</v>
      </c>
      <c r="G13" s="22">
        <v>100</v>
      </c>
      <c r="H13" s="22">
        <v>100</v>
      </c>
      <c r="I13" s="23">
        <v>0</v>
      </c>
      <c r="J13" s="24">
        <v>0.318299</v>
      </c>
      <c r="K13" s="24">
        <v>0.318299</v>
      </c>
      <c r="L13" s="19">
        <v>0</v>
      </c>
      <c r="M13" s="22">
        <v>100</v>
      </c>
      <c r="N13" s="22">
        <v>86.73</v>
      </c>
      <c r="O13" s="23">
        <v>13.27</v>
      </c>
      <c r="P13" s="24">
        <v>0.318299</v>
      </c>
      <c r="Q13" s="24">
        <v>0.27606072269999998</v>
      </c>
      <c r="R13" s="19">
        <v>0.04</v>
      </c>
      <c r="S13" s="20">
        <f>D13-E13</f>
        <v>176000</v>
      </c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38.25" x14ac:dyDescent="0.25">
      <c r="A15" s="18"/>
      <c r="B15" s="18"/>
      <c r="C15" s="18" t="s">
        <v>145</v>
      </c>
      <c r="D15" s="20">
        <v>6516600</v>
      </c>
      <c r="E15" s="20">
        <v>3754500</v>
      </c>
      <c r="F15" s="21">
        <v>1.5642759999999999E-2</v>
      </c>
      <c r="G15" s="22">
        <v>79.790000000000006</v>
      </c>
      <c r="H15" s="22">
        <v>79.790000000000006</v>
      </c>
      <c r="I15" s="23">
        <v>0</v>
      </c>
      <c r="J15" s="24">
        <v>1.2481358203999999</v>
      </c>
      <c r="K15" s="24">
        <v>1.2481358203999999</v>
      </c>
      <c r="L15" s="19">
        <v>0</v>
      </c>
      <c r="M15" s="22">
        <v>79.790000000000006</v>
      </c>
      <c r="N15" s="22">
        <v>57.61</v>
      </c>
      <c r="O15" s="23">
        <v>22.18</v>
      </c>
      <c r="P15" s="24">
        <v>1.2481358203999999</v>
      </c>
      <c r="Q15" s="24">
        <v>0.90117940360000004</v>
      </c>
      <c r="R15" s="19">
        <v>0.35</v>
      </c>
      <c r="S15" s="20">
        <f>D15-E15</f>
        <v>2762100</v>
      </c>
      <c r="T15" s="18"/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51" x14ac:dyDescent="0.25">
      <c r="A17" s="18"/>
      <c r="B17" s="18"/>
      <c r="C17" s="18" t="s">
        <v>147</v>
      </c>
      <c r="D17" s="20">
        <v>14090800</v>
      </c>
      <c r="E17" s="20">
        <v>8435000</v>
      </c>
      <c r="F17" s="21">
        <v>3.3824229999999997E-2</v>
      </c>
      <c r="G17" s="22">
        <v>78.069999999999993</v>
      </c>
      <c r="H17" s="22">
        <v>78.069999999999993</v>
      </c>
      <c r="I17" s="23">
        <v>0</v>
      </c>
      <c r="J17" s="24">
        <v>2.6406576360999998</v>
      </c>
      <c r="K17" s="24">
        <v>2.6406576360999998</v>
      </c>
      <c r="L17" s="19">
        <v>0</v>
      </c>
      <c r="M17" s="22">
        <v>78.069999999999993</v>
      </c>
      <c r="N17" s="22">
        <v>59.86</v>
      </c>
      <c r="O17" s="23">
        <v>18.21</v>
      </c>
      <c r="P17" s="24">
        <v>2.6406576360999998</v>
      </c>
      <c r="Q17" s="24">
        <v>2.0247184078</v>
      </c>
      <c r="R17" s="19">
        <v>0.62</v>
      </c>
      <c r="S17" s="20">
        <f>D17-E17</f>
        <v>5655800</v>
      </c>
      <c r="T17" s="18"/>
    </row>
    <row r="18" spans="1:2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25.5" x14ac:dyDescent="0.25">
      <c r="A19" s="18"/>
      <c r="B19" s="18"/>
      <c r="C19" s="18" t="s">
        <v>190</v>
      </c>
      <c r="D19" s="20">
        <v>69399200</v>
      </c>
      <c r="E19" s="20">
        <v>46932800</v>
      </c>
      <c r="F19" s="21">
        <v>0.16658915999999999</v>
      </c>
      <c r="G19" s="22">
        <v>75.7</v>
      </c>
      <c r="H19" s="22">
        <v>75.7</v>
      </c>
      <c r="I19" s="23">
        <v>0</v>
      </c>
      <c r="J19" s="24">
        <v>12.610799412</v>
      </c>
      <c r="K19" s="24">
        <v>12.610799412</v>
      </c>
      <c r="L19" s="19">
        <v>0</v>
      </c>
      <c r="M19" s="22">
        <v>75.7</v>
      </c>
      <c r="N19" s="22">
        <v>67.63</v>
      </c>
      <c r="O19" s="23">
        <v>8.07</v>
      </c>
      <c r="P19" s="24">
        <v>12.610799412</v>
      </c>
      <c r="Q19" s="24">
        <v>11.2664248908</v>
      </c>
      <c r="R19" s="19">
        <v>1.34</v>
      </c>
      <c r="S19" s="20">
        <f>D19-E19</f>
        <v>22466400</v>
      </c>
      <c r="T19" s="18"/>
    </row>
    <row r="20" spans="1:2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25.5" x14ac:dyDescent="0.25">
      <c r="A21" s="18"/>
      <c r="B21" s="18"/>
      <c r="C21" s="18" t="s">
        <v>149</v>
      </c>
      <c r="D21" s="20">
        <v>75391262</v>
      </c>
      <c r="E21" s="20">
        <v>43369412</v>
      </c>
      <c r="F21" s="21">
        <v>0.18097278999999999</v>
      </c>
      <c r="G21" s="22">
        <v>100</v>
      </c>
      <c r="H21" s="22">
        <v>100</v>
      </c>
      <c r="I21" s="23">
        <v>0</v>
      </c>
      <c r="J21" s="24">
        <v>18.097279</v>
      </c>
      <c r="K21" s="24">
        <v>18.097279</v>
      </c>
      <c r="L21" s="19">
        <v>0</v>
      </c>
      <c r="M21" s="22">
        <v>100</v>
      </c>
      <c r="N21" s="22">
        <v>57.53</v>
      </c>
      <c r="O21" s="23">
        <v>42.47</v>
      </c>
      <c r="P21" s="24">
        <v>18.097279</v>
      </c>
      <c r="Q21" s="24">
        <v>10.4113646087</v>
      </c>
      <c r="R21" s="19">
        <v>7.69</v>
      </c>
      <c r="S21" s="20">
        <f>D21-E21</f>
        <v>32021850</v>
      </c>
      <c r="T21" s="18"/>
    </row>
    <row r="22" spans="1:2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25.5" x14ac:dyDescent="0.25">
      <c r="A23" s="18"/>
      <c r="B23" s="18"/>
      <c r="C23" s="18" t="s">
        <v>150</v>
      </c>
      <c r="D23" s="20">
        <v>138798400</v>
      </c>
      <c r="E23" s="20">
        <v>93865600</v>
      </c>
      <c r="F23" s="21">
        <v>0.33317831999999997</v>
      </c>
      <c r="G23" s="22">
        <v>75.7</v>
      </c>
      <c r="H23" s="22">
        <v>75.7</v>
      </c>
      <c r="I23" s="23">
        <v>0</v>
      </c>
      <c r="J23" s="24">
        <v>25.221598824000001</v>
      </c>
      <c r="K23" s="24">
        <v>25.221598824000001</v>
      </c>
      <c r="L23" s="19">
        <v>0</v>
      </c>
      <c r="M23" s="22">
        <v>75.7</v>
      </c>
      <c r="N23" s="22">
        <v>67.63</v>
      </c>
      <c r="O23" s="23">
        <v>8.07</v>
      </c>
      <c r="P23" s="24">
        <v>25.221598824000001</v>
      </c>
      <c r="Q23" s="24">
        <v>22.5328497816</v>
      </c>
      <c r="R23" s="19">
        <v>2.69</v>
      </c>
      <c r="S23" s="20">
        <f>D23-E23</f>
        <v>44932800</v>
      </c>
      <c r="T23" s="18"/>
    </row>
    <row r="24" spans="1:2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ht="25.5" x14ac:dyDescent="0.25">
      <c r="A25" s="18"/>
      <c r="B25" s="18"/>
      <c r="C25" s="18" t="s">
        <v>152</v>
      </c>
      <c r="D25" s="20">
        <v>6000000</v>
      </c>
      <c r="E25" s="20">
        <v>4000000</v>
      </c>
      <c r="F25" s="21">
        <v>1.4402689999999999E-2</v>
      </c>
      <c r="G25" s="22">
        <v>66.66</v>
      </c>
      <c r="H25" s="22">
        <v>66.66</v>
      </c>
      <c r="I25" s="23">
        <v>0</v>
      </c>
      <c r="J25" s="24">
        <v>0.96008331540000003</v>
      </c>
      <c r="K25" s="24">
        <v>0.96008331540000003</v>
      </c>
      <c r="L25" s="19">
        <v>0</v>
      </c>
      <c r="M25" s="22">
        <v>66.66</v>
      </c>
      <c r="N25" s="22">
        <v>66.67</v>
      </c>
      <c r="O25" s="23">
        <v>0.01</v>
      </c>
      <c r="P25" s="24">
        <v>0.96008331540000003</v>
      </c>
      <c r="Q25" s="24">
        <v>0.96022734229999995</v>
      </c>
      <c r="R25" s="19">
        <v>0</v>
      </c>
      <c r="S25" s="20">
        <f>D25-E25</f>
        <v>2000000</v>
      </c>
      <c r="T25" s="18"/>
    </row>
    <row r="26" spans="1:20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ht="25.5" x14ac:dyDescent="0.25">
      <c r="A27" s="18"/>
      <c r="B27" s="18"/>
      <c r="C27" s="18" t="s">
        <v>153</v>
      </c>
      <c r="D27" s="20">
        <v>87399096</v>
      </c>
      <c r="E27" s="20">
        <v>43838292</v>
      </c>
      <c r="F27" s="21">
        <v>0.20979697</v>
      </c>
      <c r="G27" s="22">
        <v>75.3</v>
      </c>
      <c r="H27" s="22">
        <v>75.3</v>
      </c>
      <c r="I27" s="23">
        <v>0</v>
      </c>
      <c r="J27" s="24">
        <v>15.797711841</v>
      </c>
      <c r="K27" s="24">
        <v>15.797711841</v>
      </c>
      <c r="L27" s="19">
        <v>0</v>
      </c>
      <c r="M27" s="22">
        <v>75.3</v>
      </c>
      <c r="N27" s="22">
        <v>50.16</v>
      </c>
      <c r="O27" s="23">
        <v>25.14</v>
      </c>
      <c r="P27" s="24">
        <v>15.797711841</v>
      </c>
      <c r="Q27" s="24">
        <v>10.5234160152</v>
      </c>
      <c r="R27" s="19">
        <v>5.27</v>
      </c>
      <c r="S27" s="20">
        <f>D27-E27</f>
        <v>43560804</v>
      </c>
      <c r="T27" s="18" t="s">
        <v>191</v>
      </c>
    </row>
    <row r="28" spans="1:20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0" ht="38.25" x14ac:dyDescent="0.25">
      <c r="A29" s="18"/>
      <c r="B29" s="18"/>
      <c r="C29" s="18" t="s">
        <v>141</v>
      </c>
      <c r="D29" s="20">
        <v>8624592</v>
      </c>
      <c r="E29" s="20">
        <v>5749728</v>
      </c>
      <c r="F29" s="21">
        <v>2.070288E-2</v>
      </c>
      <c r="G29" s="22">
        <v>74.97</v>
      </c>
      <c r="H29" s="22">
        <v>74.97</v>
      </c>
      <c r="I29" s="23">
        <v>0</v>
      </c>
      <c r="J29" s="24">
        <v>1.5520949136</v>
      </c>
      <c r="K29" s="24">
        <v>1.5520949136</v>
      </c>
      <c r="L29" s="19">
        <v>0</v>
      </c>
      <c r="M29" s="22">
        <v>74.97</v>
      </c>
      <c r="N29" s="22">
        <v>66.67</v>
      </c>
      <c r="O29" s="23">
        <v>8.3000000000000007</v>
      </c>
      <c r="P29" s="24">
        <v>1.5520949136</v>
      </c>
      <c r="Q29" s="24">
        <v>1.3802610096000001</v>
      </c>
      <c r="R29" s="19">
        <v>0.17</v>
      </c>
      <c r="S29" s="20">
        <f>D29-E29</f>
        <v>2874864</v>
      </c>
      <c r="T29" s="18"/>
    </row>
    <row r="30" spans="1:20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1:20" ht="38.25" x14ac:dyDescent="0.25">
      <c r="A31" s="18"/>
      <c r="B31" s="18"/>
      <c r="C31" s="18" t="s">
        <v>142</v>
      </c>
      <c r="D31" s="20">
        <v>485280</v>
      </c>
      <c r="E31" s="20">
        <v>323520</v>
      </c>
      <c r="F31" s="21">
        <v>1.16489E-3</v>
      </c>
      <c r="G31" s="22">
        <v>74.97</v>
      </c>
      <c r="H31" s="22">
        <v>74.97</v>
      </c>
      <c r="I31" s="23">
        <v>0</v>
      </c>
      <c r="J31" s="24">
        <v>8.7331803299999997E-2</v>
      </c>
      <c r="K31" s="24">
        <v>8.7331803299999997E-2</v>
      </c>
      <c r="L31" s="19">
        <v>0</v>
      </c>
      <c r="M31" s="22">
        <v>74.97</v>
      </c>
      <c r="N31" s="22">
        <v>66.67</v>
      </c>
      <c r="O31" s="23">
        <v>8.3000000000000007</v>
      </c>
      <c r="P31" s="24">
        <v>8.7331803299999997E-2</v>
      </c>
      <c r="Q31" s="24">
        <v>7.7663216300000004E-2</v>
      </c>
      <c r="R31" s="19">
        <v>0.01</v>
      </c>
      <c r="S31" s="20">
        <f>D31-E31</f>
        <v>161760</v>
      </c>
      <c r="T31" s="18"/>
    </row>
    <row r="32" spans="1:20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pans="1:20" ht="38.25" x14ac:dyDescent="0.25">
      <c r="A33" s="18"/>
      <c r="B33" s="18"/>
      <c r="C33" s="18" t="s">
        <v>143</v>
      </c>
      <c r="D33" s="20">
        <v>8087904</v>
      </c>
      <c r="E33" s="20">
        <v>5391936</v>
      </c>
      <c r="F33" s="21">
        <v>1.9414589999999999E-2</v>
      </c>
      <c r="G33" s="22">
        <v>74.97</v>
      </c>
      <c r="H33" s="22">
        <v>74.97</v>
      </c>
      <c r="I33" s="23">
        <v>0</v>
      </c>
      <c r="J33" s="24">
        <v>1.4555118122999999</v>
      </c>
      <c r="K33" s="24">
        <v>1.4555118122999999</v>
      </c>
      <c r="L33" s="19">
        <v>0</v>
      </c>
      <c r="M33" s="22">
        <v>74.97</v>
      </c>
      <c r="N33" s="22">
        <v>66.67</v>
      </c>
      <c r="O33" s="23">
        <v>8.3000000000000007</v>
      </c>
      <c r="P33" s="24">
        <v>1.4555118122999999</v>
      </c>
      <c r="Q33" s="24">
        <v>1.2943707152999999</v>
      </c>
      <c r="R33" s="19">
        <v>0.16</v>
      </c>
      <c r="S33" s="20">
        <f>D33-E33</f>
        <v>2695968</v>
      </c>
      <c r="T33" s="18"/>
    </row>
    <row r="34" spans="1:20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x14ac:dyDescent="0.25">
      <c r="A35" s="11"/>
      <c r="B35" s="11"/>
      <c r="C35" s="11"/>
      <c r="D35" s="12">
        <f>SUM(D11:D33)</f>
        <v>416588934</v>
      </c>
      <c r="E35" s="12">
        <f>SUM(E11:E33)</f>
        <v>257176788</v>
      </c>
      <c r="F35" s="13">
        <f>SUM(F11:F33)</f>
        <v>1</v>
      </c>
      <c r="G35" s="16"/>
      <c r="H35" s="16"/>
      <c r="I35" s="16"/>
      <c r="J35" s="15">
        <f>SUM(J11:J33)</f>
        <v>80.102276378100001</v>
      </c>
      <c r="K35" s="15">
        <f>SUM(K11:K33)</f>
        <v>80.102276378100001</v>
      </c>
      <c r="L35" s="15">
        <f>J35-K35</f>
        <v>0</v>
      </c>
      <c r="M35" s="16"/>
      <c r="N35" s="16"/>
      <c r="O35" s="16"/>
      <c r="P35" s="15">
        <f>SUM(P11:P33)</f>
        <v>80.102276378100001</v>
      </c>
      <c r="Q35" s="15">
        <f>SUM(Q11:Q33)</f>
        <v>61.736397558199997</v>
      </c>
      <c r="R35" s="15">
        <f>P35-Q35</f>
        <v>18.365878819900001</v>
      </c>
      <c r="S35" s="12">
        <f>D35-E35</f>
        <v>159412146</v>
      </c>
      <c r="T35" s="16"/>
    </row>
    <row r="37" spans="1:20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 t="s">
        <v>75</v>
      </c>
      <c r="Q37" s="3"/>
      <c r="R37" s="3"/>
      <c r="S37" s="3"/>
      <c r="T37" s="3"/>
    </row>
    <row r="38" spans="1:20" x14ac:dyDescent="0.25">
      <c r="A38" s="3"/>
      <c r="B38" s="3"/>
      <c r="C38" s="3" t="s">
        <v>76</v>
      </c>
      <c r="D38" s="3"/>
      <c r="E38" s="3"/>
      <c r="F38" s="3"/>
      <c r="G38" s="3" t="s">
        <v>100</v>
      </c>
      <c r="H38" s="3"/>
      <c r="I38" s="3"/>
      <c r="J38" s="3"/>
      <c r="K38" s="3"/>
      <c r="L38" s="3"/>
      <c r="M38" s="3"/>
      <c r="N38" s="3"/>
      <c r="O38" s="3"/>
      <c r="P38" s="3" t="s">
        <v>101</v>
      </c>
      <c r="Q38" s="3"/>
      <c r="R38" s="3"/>
      <c r="S38" s="3"/>
      <c r="T38" s="3"/>
    </row>
    <row r="39" spans="1:20" x14ac:dyDescent="0.25">
      <c r="A39" s="3"/>
      <c r="B39" s="3"/>
      <c r="C39" s="3" t="s">
        <v>77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 t="s">
        <v>154</v>
      </c>
      <c r="Q39" s="3"/>
      <c r="R39" s="3"/>
      <c r="S39" s="3"/>
      <c r="T39" s="3"/>
    </row>
    <row r="43" spans="1:20" x14ac:dyDescent="0.25">
      <c r="A43" s="17"/>
      <c r="B43" s="17"/>
      <c r="C43" s="17" t="s">
        <v>78</v>
      </c>
      <c r="D43" s="17"/>
      <c r="E43" s="17"/>
      <c r="F43" s="17"/>
      <c r="G43" s="17" t="s">
        <v>103</v>
      </c>
      <c r="H43" s="17"/>
      <c r="I43" s="17"/>
      <c r="J43" s="17"/>
      <c r="K43" s="17"/>
      <c r="L43" s="17"/>
      <c r="M43" s="17"/>
      <c r="N43" s="17"/>
      <c r="O43" s="17"/>
      <c r="P43" s="17" t="s">
        <v>184</v>
      </c>
      <c r="Q43" s="17"/>
      <c r="R43" s="17"/>
      <c r="S43" s="17"/>
      <c r="T43" s="17"/>
    </row>
    <row r="44" spans="1:20" x14ac:dyDescent="0.25">
      <c r="A44" s="3"/>
      <c r="B44" s="3"/>
      <c r="C44" s="3" t="s">
        <v>79</v>
      </c>
      <c r="D44" s="3"/>
      <c r="E44" s="3"/>
      <c r="F44" s="3"/>
      <c r="G44" s="3" t="s">
        <v>105</v>
      </c>
      <c r="H44" s="3"/>
      <c r="I44" s="3"/>
      <c r="J44" s="3"/>
      <c r="K44" s="3"/>
      <c r="L44" s="3"/>
      <c r="M44" s="3"/>
      <c r="N44" s="3"/>
      <c r="O44" s="3"/>
      <c r="P44" s="3" t="s">
        <v>185</v>
      </c>
      <c r="Q44" s="3"/>
      <c r="R44" s="3"/>
      <c r="S44" s="3"/>
      <c r="T44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opLeftCell="A13" workbookViewId="0">
      <selection activeCell="A36" sqref="A36:T36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180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58</v>
      </c>
      <c r="C11" s="18" t="s">
        <v>192</v>
      </c>
      <c r="D11" s="20">
        <v>31439200</v>
      </c>
      <c r="E11" s="20">
        <v>29522000</v>
      </c>
      <c r="F11" s="21">
        <v>0.13378451</v>
      </c>
      <c r="G11" s="22">
        <v>100</v>
      </c>
      <c r="H11" s="22">
        <v>100</v>
      </c>
      <c r="I11" s="23">
        <v>0</v>
      </c>
      <c r="J11" s="24">
        <v>13.378451</v>
      </c>
      <c r="K11" s="24">
        <v>13.378451</v>
      </c>
      <c r="L11" s="19">
        <v>0</v>
      </c>
      <c r="M11" s="22">
        <v>100</v>
      </c>
      <c r="N11" s="22">
        <v>93.9</v>
      </c>
      <c r="O11" s="23">
        <v>6.1</v>
      </c>
      <c r="P11" s="24">
        <v>13.378451</v>
      </c>
      <c r="Q11" s="24">
        <v>12.562365488999999</v>
      </c>
      <c r="R11" s="19">
        <v>0.82</v>
      </c>
      <c r="S11" s="20">
        <f>D11-E11</f>
        <v>1917200</v>
      </c>
      <c r="T11" s="18" t="s">
        <v>193</v>
      </c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140.25" x14ac:dyDescent="0.25">
      <c r="A13" s="18"/>
      <c r="B13" s="18" t="s">
        <v>194</v>
      </c>
      <c r="C13" s="18" t="s">
        <v>195</v>
      </c>
      <c r="D13" s="20">
        <v>96600000</v>
      </c>
      <c r="E13" s="20">
        <v>87225000</v>
      </c>
      <c r="F13" s="21">
        <v>0.41106593000000002</v>
      </c>
      <c r="G13" s="22">
        <v>100</v>
      </c>
      <c r="H13" s="22">
        <v>100</v>
      </c>
      <c r="I13" s="23">
        <v>0</v>
      </c>
      <c r="J13" s="24">
        <v>41.106592999999997</v>
      </c>
      <c r="K13" s="24">
        <v>41.106592999999997</v>
      </c>
      <c r="L13" s="19">
        <v>0</v>
      </c>
      <c r="M13" s="22">
        <v>100</v>
      </c>
      <c r="N13" s="22">
        <v>90.3</v>
      </c>
      <c r="O13" s="23">
        <v>9.6999999999999993</v>
      </c>
      <c r="P13" s="24">
        <v>41.106592999999997</v>
      </c>
      <c r="Q13" s="24">
        <v>37.119253479000001</v>
      </c>
      <c r="R13" s="19">
        <v>3.99</v>
      </c>
      <c r="S13" s="20">
        <f>D13-E13</f>
        <v>9375000</v>
      </c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25.5" x14ac:dyDescent="0.25">
      <c r="A15" s="18"/>
      <c r="B15" s="18"/>
      <c r="C15" s="18" t="s">
        <v>173</v>
      </c>
      <c r="D15" s="20">
        <v>4000000</v>
      </c>
      <c r="E15" s="20">
        <v>3280000</v>
      </c>
      <c r="F15" s="21">
        <v>1.7021359999999999E-2</v>
      </c>
      <c r="G15" s="22">
        <v>100</v>
      </c>
      <c r="H15" s="22">
        <v>100</v>
      </c>
      <c r="I15" s="23">
        <v>0</v>
      </c>
      <c r="J15" s="24">
        <v>1.7021360000000001</v>
      </c>
      <c r="K15" s="24">
        <v>1.7021360000000001</v>
      </c>
      <c r="L15" s="19">
        <v>0</v>
      </c>
      <c r="M15" s="22">
        <v>100</v>
      </c>
      <c r="N15" s="22">
        <v>82</v>
      </c>
      <c r="O15" s="23">
        <v>18</v>
      </c>
      <c r="P15" s="24">
        <v>1.7021360000000001</v>
      </c>
      <c r="Q15" s="24">
        <v>1.3957515199999999</v>
      </c>
      <c r="R15" s="19">
        <v>0.31</v>
      </c>
      <c r="S15" s="20">
        <f>D15-E15</f>
        <v>720000</v>
      </c>
      <c r="T15" s="18"/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38.25" x14ac:dyDescent="0.25">
      <c r="A17" s="18"/>
      <c r="B17" s="18"/>
      <c r="C17" s="18" t="s">
        <v>145</v>
      </c>
      <c r="D17" s="20">
        <v>553000</v>
      </c>
      <c r="E17" s="20">
        <v>511000</v>
      </c>
      <c r="F17" s="21">
        <v>2.3532000000000002E-3</v>
      </c>
      <c r="G17" s="22">
        <v>100</v>
      </c>
      <c r="H17" s="22">
        <v>100</v>
      </c>
      <c r="I17" s="23">
        <v>0</v>
      </c>
      <c r="J17" s="24">
        <v>0.23532</v>
      </c>
      <c r="K17" s="24">
        <v>0.23532</v>
      </c>
      <c r="L17" s="19">
        <v>0</v>
      </c>
      <c r="M17" s="22">
        <v>100</v>
      </c>
      <c r="N17" s="22">
        <v>92.41</v>
      </c>
      <c r="O17" s="23">
        <v>7.59</v>
      </c>
      <c r="P17" s="24">
        <v>0.23532</v>
      </c>
      <c r="Q17" s="24">
        <v>0.21745921200000001</v>
      </c>
      <c r="R17" s="19">
        <v>0.02</v>
      </c>
      <c r="S17" s="20">
        <f>D17-E17</f>
        <v>42000</v>
      </c>
      <c r="T17" s="18"/>
    </row>
    <row r="18" spans="1:2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51" x14ac:dyDescent="0.25">
      <c r="A19" s="18"/>
      <c r="B19" s="18"/>
      <c r="C19" s="18" t="s">
        <v>147</v>
      </c>
      <c r="D19" s="20">
        <v>240000</v>
      </c>
      <c r="E19" s="20">
        <v>216000</v>
      </c>
      <c r="F19" s="21">
        <v>1.0212800000000001E-3</v>
      </c>
      <c r="G19" s="22">
        <v>100</v>
      </c>
      <c r="H19" s="22">
        <v>100</v>
      </c>
      <c r="I19" s="23">
        <v>0</v>
      </c>
      <c r="J19" s="24">
        <v>0.102128</v>
      </c>
      <c r="K19" s="24">
        <v>0.102128</v>
      </c>
      <c r="L19" s="19">
        <v>0</v>
      </c>
      <c r="M19" s="22">
        <v>100</v>
      </c>
      <c r="N19" s="22">
        <v>90</v>
      </c>
      <c r="O19" s="23">
        <v>10</v>
      </c>
      <c r="P19" s="24">
        <v>0.102128</v>
      </c>
      <c r="Q19" s="24">
        <v>9.1915200000000002E-2</v>
      </c>
      <c r="R19" s="19">
        <v>0.01</v>
      </c>
      <c r="S19" s="20">
        <f>D19-E19</f>
        <v>24000</v>
      </c>
      <c r="T19" s="18"/>
    </row>
    <row r="20" spans="1:2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25.5" x14ac:dyDescent="0.25">
      <c r="A21" s="18"/>
      <c r="B21" s="18"/>
      <c r="C21" s="18" t="s">
        <v>196</v>
      </c>
      <c r="D21" s="20">
        <v>650000</v>
      </c>
      <c r="E21" s="20">
        <v>585000</v>
      </c>
      <c r="F21" s="21">
        <v>2.76597E-3</v>
      </c>
      <c r="G21" s="22">
        <v>100</v>
      </c>
      <c r="H21" s="22">
        <v>100</v>
      </c>
      <c r="I21" s="23">
        <v>0</v>
      </c>
      <c r="J21" s="24">
        <v>0.27659699999999998</v>
      </c>
      <c r="K21" s="24">
        <v>0.27659699999999998</v>
      </c>
      <c r="L21" s="19">
        <v>0</v>
      </c>
      <c r="M21" s="22">
        <v>100</v>
      </c>
      <c r="N21" s="22">
        <v>90</v>
      </c>
      <c r="O21" s="23">
        <v>10</v>
      </c>
      <c r="P21" s="24">
        <v>0.27659699999999998</v>
      </c>
      <c r="Q21" s="24">
        <v>0.2489373</v>
      </c>
      <c r="R21" s="19">
        <v>0.03</v>
      </c>
      <c r="S21" s="20">
        <f>D21-E21</f>
        <v>65000</v>
      </c>
      <c r="T21" s="18"/>
    </row>
    <row r="22" spans="1:2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25.5" x14ac:dyDescent="0.25">
      <c r="A23" s="18"/>
      <c r="B23" s="18"/>
      <c r="C23" s="18" t="s">
        <v>197</v>
      </c>
      <c r="D23" s="20">
        <v>7016600</v>
      </c>
      <c r="E23" s="20">
        <v>6024000</v>
      </c>
      <c r="F23" s="21">
        <v>2.9858019999999999E-2</v>
      </c>
      <c r="G23" s="22">
        <v>100</v>
      </c>
      <c r="H23" s="22">
        <v>100</v>
      </c>
      <c r="I23" s="23">
        <v>0</v>
      </c>
      <c r="J23" s="24">
        <v>2.9858020000000001</v>
      </c>
      <c r="K23" s="24">
        <v>2.9858020000000001</v>
      </c>
      <c r="L23" s="19">
        <v>0</v>
      </c>
      <c r="M23" s="22">
        <v>100</v>
      </c>
      <c r="N23" s="22">
        <v>85.85</v>
      </c>
      <c r="O23" s="23">
        <v>14.15</v>
      </c>
      <c r="P23" s="24">
        <v>2.9858020000000001</v>
      </c>
      <c r="Q23" s="24">
        <v>2.5633110170000002</v>
      </c>
      <c r="R23" s="19">
        <v>0.42</v>
      </c>
      <c r="S23" s="20">
        <f>D23-E23</f>
        <v>992600</v>
      </c>
      <c r="T23" s="18"/>
    </row>
    <row r="24" spans="1:2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ht="25.5" x14ac:dyDescent="0.25">
      <c r="A25" s="18"/>
      <c r="B25" s="18"/>
      <c r="C25" s="18" t="s">
        <v>198</v>
      </c>
      <c r="D25" s="20">
        <v>94500000</v>
      </c>
      <c r="E25" s="20">
        <v>91750000</v>
      </c>
      <c r="F25" s="21">
        <v>0.40212970999999997</v>
      </c>
      <c r="G25" s="22">
        <v>100</v>
      </c>
      <c r="H25" s="22">
        <v>100</v>
      </c>
      <c r="I25" s="23">
        <v>0</v>
      </c>
      <c r="J25" s="24">
        <v>40.212971000000003</v>
      </c>
      <c r="K25" s="24">
        <v>40.212971000000003</v>
      </c>
      <c r="L25" s="19">
        <v>0</v>
      </c>
      <c r="M25" s="22">
        <v>100</v>
      </c>
      <c r="N25" s="22">
        <v>97.09</v>
      </c>
      <c r="O25" s="23">
        <v>2.91</v>
      </c>
      <c r="P25" s="24">
        <v>40.212971000000003</v>
      </c>
      <c r="Q25" s="24">
        <v>39.042773543899997</v>
      </c>
      <c r="R25" s="19">
        <v>1.17</v>
      </c>
      <c r="S25" s="20">
        <f>D25-E25</f>
        <v>2750000</v>
      </c>
      <c r="T25" s="18"/>
    </row>
    <row r="26" spans="1:20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x14ac:dyDescent="0.25">
      <c r="A27" s="11"/>
      <c r="B27" s="11"/>
      <c r="C27" s="11"/>
      <c r="D27" s="12">
        <f>SUM(D11:D25)</f>
        <v>234998800</v>
      </c>
      <c r="E27" s="12">
        <f>SUM(E11:E25)</f>
        <v>219113000</v>
      </c>
      <c r="F27" s="13">
        <f>SUM(F11:F25)</f>
        <v>0.99999998000000001</v>
      </c>
      <c r="G27" s="16"/>
      <c r="H27" s="16"/>
      <c r="I27" s="16"/>
      <c r="J27" s="15">
        <f>SUM(J11:J25)</f>
        <v>99.999998000000005</v>
      </c>
      <c r="K27" s="15">
        <f>SUM(K11:K25)</f>
        <v>99.999998000000005</v>
      </c>
      <c r="L27" s="15">
        <f>J27-K27</f>
        <v>0</v>
      </c>
      <c r="M27" s="16"/>
      <c r="N27" s="16"/>
      <c r="O27" s="16"/>
      <c r="P27" s="15">
        <f>SUM(P11:P25)</f>
        <v>99.999998000000005</v>
      </c>
      <c r="Q27" s="15">
        <f>SUM(Q11:Q25)</f>
        <v>93.241766760900006</v>
      </c>
      <c r="R27" s="15">
        <f>P27-Q27</f>
        <v>6.7582312390999997</v>
      </c>
      <c r="S27" s="12">
        <f>D27-E27</f>
        <v>15885800</v>
      </c>
      <c r="T27" s="16"/>
    </row>
    <row r="29" spans="1:2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 t="s">
        <v>75</v>
      </c>
      <c r="Q29" s="3"/>
      <c r="R29" s="3"/>
      <c r="S29" s="3"/>
      <c r="T29" s="3"/>
    </row>
    <row r="30" spans="1:20" x14ac:dyDescent="0.25">
      <c r="A30" s="3"/>
      <c r="B30" s="3"/>
      <c r="C30" s="3" t="s">
        <v>76</v>
      </c>
      <c r="D30" s="3"/>
      <c r="E30" s="3"/>
      <c r="F30" s="3"/>
      <c r="G30" s="3" t="s">
        <v>100</v>
      </c>
      <c r="H30" s="3"/>
      <c r="I30" s="3"/>
      <c r="J30" s="3"/>
      <c r="K30" s="3"/>
      <c r="L30" s="3"/>
      <c r="M30" s="3"/>
      <c r="N30" s="3"/>
      <c r="O30" s="3"/>
      <c r="P30" s="3" t="s">
        <v>101</v>
      </c>
      <c r="Q30" s="3"/>
      <c r="R30" s="3"/>
      <c r="S30" s="3"/>
      <c r="T30" s="3"/>
    </row>
    <row r="31" spans="1:20" x14ac:dyDescent="0.25">
      <c r="A31" s="3"/>
      <c r="B31" s="3"/>
      <c r="C31" s="3" t="s">
        <v>77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 t="s">
        <v>199</v>
      </c>
      <c r="Q31" s="3"/>
      <c r="R31" s="3"/>
      <c r="S31" s="3"/>
      <c r="T31" s="3"/>
    </row>
    <row r="35" spans="1:20" x14ac:dyDescent="0.25">
      <c r="A35" s="17"/>
      <c r="B35" s="17"/>
      <c r="C35" s="17" t="s">
        <v>78</v>
      </c>
      <c r="D35" s="17"/>
      <c r="E35" s="17"/>
      <c r="F35" s="17"/>
      <c r="G35" s="17" t="s">
        <v>103</v>
      </c>
      <c r="H35" s="17"/>
      <c r="I35" s="17"/>
      <c r="J35" s="17"/>
      <c r="K35" s="17"/>
      <c r="L35" s="17"/>
      <c r="M35" s="17"/>
      <c r="N35" s="17"/>
      <c r="O35" s="17"/>
      <c r="P35" s="17" t="s">
        <v>184</v>
      </c>
      <c r="Q35" s="17"/>
      <c r="R35" s="17"/>
      <c r="S35" s="17"/>
      <c r="T35" s="17"/>
    </row>
    <row r="36" spans="1:20" x14ac:dyDescent="0.25">
      <c r="A36" s="3"/>
      <c r="B36" s="3"/>
      <c r="C36" s="3" t="s">
        <v>79</v>
      </c>
      <c r="D36" s="3"/>
      <c r="E36" s="3"/>
      <c r="F36" s="3"/>
      <c r="G36" s="3" t="s">
        <v>105</v>
      </c>
      <c r="H36" s="3"/>
      <c r="I36" s="3"/>
      <c r="J36" s="3"/>
      <c r="K36" s="3"/>
      <c r="L36" s="3"/>
      <c r="M36" s="3"/>
      <c r="N36" s="3"/>
      <c r="O36" s="3"/>
      <c r="P36" s="3" t="s">
        <v>185</v>
      </c>
      <c r="Q36" s="3"/>
      <c r="R36" s="3"/>
      <c r="S36" s="3"/>
      <c r="T36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7" workbookViewId="0">
      <selection activeCell="A28" sqref="A28:T28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84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93</v>
      </c>
      <c r="D11" s="20">
        <v>6855000</v>
      </c>
      <c r="E11" s="20">
        <v>4224600</v>
      </c>
      <c r="F11" s="21">
        <v>0.34815333999999998</v>
      </c>
      <c r="G11" s="22">
        <v>100</v>
      </c>
      <c r="H11" s="22">
        <v>100</v>
      </c>
      <c r="I11" s="23">
        <v>0</v>
      </c>
      <c r="J11" s="24">
        <v>34.815334</v>
      </c>
      <c r="K11" s="24">
        <v>34.815334</v>
      </c>
      <c r="L11" s="19">
        <v>0</v>
      </c>
      <c r="M11" s="22">
        <v>100</v>
      </c>
      <c r="N11" s="22">
        <v>61.63</v>
      </c>
      <c r="O11" s="23">
        <v>38.369999999999997</v>
      </c>
      <c r="P11" s="24">
        <v>34.815334</v>
      </c>
      <c r="Q11" s="24">
        <v>21.456690344199998</v>
      </c>
      <c r="R11" s="19">
        <v>13.36</v>
      </c>
      <c r="S11" s="20">
        <f>D11-E11</f>
        <v>2630400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89.25" x14ac:dyDescent="0.25">
      <c r="A13" s="18"/>
      <c r="B13" s="18" t="s">
        <v>94</v>
      </c>
      <c r="C13" s="18" t="s">
        <v>95</v>
      </c>
      <c r="D13" s="20">
        <v>2946600</v>
      </c>
      <c r="E13" s="20">
        <v>2501000</v>
      </c>
      <c r="F13" s="21">
        <v>0.14965260999999999</v>
      </c>
      <c r="G13" s="22">
        <v>100</v>
      </c>
      <c r="H13" s="22">
        <v>100</v>
      </c>
      <c r="I13" s="23">
        <v>0</v>
      </c>
      <c r="J13" s="24">
        <v>14.965261</v>
      </c>
      <c r="K13" s="24">
        <v>14.965261</v>
      </c>
      <c r="L13" s="19">
        <v>0</v>
      </c>
      <c r="M13" s="22">
        <v>100</v>
      </c>
      <c r="N13" s="22">
        <v>84.88</v>
      </c>
      <c r="O13" s="23">
        <v>15.12</v>
      </c>
      <c r="P13" s="24">
        <v>14.965261</v>
      </c>
      <c r="Q13" s="24">
        <v>12.7025135368</v>
      </c>
      <c r="R13" s="19">
        <v>2.2599999999999998</v>
      </c>
      <c r="S13" s="20">
        <f>D13-E13</f>
        <v>445600</v>
      </c>
      <c r="T13" s="18" t="s">
        <v>96</v>
      </c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38.25" x14ac:dyDescent="0.25">
      <c r="A15" s="18"/>
      <c r="B15" s="18"/>
      <c r="C15" s="18" t="s">
        <v>97</v>
      </c>
      <c r="D15" s="20">
        <v>3138000</v>
      </c>
      <c r="E15" s="20">
        <v>2670000</v>
      </c>
      <c r="F15" s="21">
        <v>0.15937348000000001</v>
      </c>
      <c r="G15" s="22">
        <v>100</v>
      </c>
      <c r="H15" s="22">
        <v>100</v>
      </c>
      <c r="I15" s="23">
        <v>0</v>
      </c>
      <c r="J15" s="24">
        <v>15.937348</v>
      </c>
      <c r="K15" s="24">
        <v>15.937348</v>
      </c>
      <c r="L15" s="19">
        <v>0</v>
      </c>
      <c r="M15" s="22">
        <v>100</v>
      </c>
      <c r="N15" s="22">
        <v>85.09</v>
      </c>
      <c r="O15" s="23">
        <v>14.91</v>
      </c>
      <c r="P15" s="24">
        <v>15.937348</v>
      </c>
      <c r="Q15" s="24">
        <v>13.561089413199999</v>
      </c>
      <c r="R15" s="19">
        <v>2.38</v>
      </c>
      <c r="S15" s="20">
        <f>D15-E15</f>
        <v>468000</v>
      </c>
      <c r="T15" s="18"/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25.5" x14ac:dyDescent="0.25">
      <c r="A17" s="18"/>
      <c r="B17" s="18"/>
      <c r="C17" s="18" t="s">
        <v>98</v>
      </c>
      <c r="D17" s="20">
        <v>6750000</v>
      </c>
      <c r="E17" s="20">
        <v>5698500</v>
      </c>
      <c r="F17" s="21">
        <v>0.34282057999999999</v>
      </c>
      <c r="G17" s="22">
        <v>100</v>
      </c>
      <c r="H17" s="22">
        <v>100</v>
      </c>
      <c r="I17" s="23">
        <v>0</v>
      </c>
      <c r="J17" s="24">
        <v>34.282057999999999</v>
      </c>
      <c r="K17" s="24">
        <v>34.282057999999999</v>
      </c>
      <c r="L17" s="19">
        <v>0</v>
      </c>
      <c r="M17" s="22">
        <v>100</v>
      </c>
      <c r="N17" s="22">
        <v>84.42</v>
      </c>
      <c r="O17" s="23">
        <v>15.58</v>
      </c>
      <c r="P17" s="24">
        <v>34.282057999999999</v>
      </c>
      <c r="Q17" s="24">
        <v>28.9409133636</v>
      </c>
      <c r="R17" s="19">
        <v>5.34</v>
      </c>
      <c r="S17" s="20">
        <f>D17-E17</f>
        <v>1051500</v>
      </c>
      <c r="T17" s="18" t="s">
        <v>99</v>
      </c>
    </row>
    <row r="18" spans="1:20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x14ac:dyDescent="0.25">
      <c r="A19" s="11"/>
      <c r="B19" s="11"/>
      <c r="C19" s="11"/>
      <c r="D19" s="12">
        <f>SUM(D11:D17)</f>
        <v>19689600</v>
      </c>
      <c r="E19" s="12">
        <f>SUM(E11:E17)</f>
        <v>15094100</v>
      </c>
      <c r="F19" s="13">
        <f>SUM(F11:F17)</f>
        <v>1.0000000099999999</v>
      </c>
      <c r="G19" s="16"/>
      <c r="H19" s="16"/>
      <c r="I19" s="16"/>
      <c r="J19" s="15">
        <f>SUM(J11:J17)</f>
        <v>100.000001</v>
      </c>
      <c r="K19" s="15">
        <f>SUM(K11:K17)</f>
        <v>100.000001</v>
      </c>
      <c r="L19" s="15">
        <f>J19-K19</f>
        <v>0</v>
      </c>
      <c r="M19" s="16"/>
      <c r="N19" s="16"/>
      <c r="O19" s="16"/>
      <c r="P19" s="15">
        <f>SUM(P11:P17)</f>
        <v>100.000001</v>
      </c>
      <c r="Q19" s="15">
        <f>SUM(Q11:Q17)</f>
        <v>76.661206657799994</v>
      </c>
      <c r="R19" s="15">
        <f>P19-Q19</f>
        <v>23.3387943422</v>
      </c>
      <c r="S19" s="12">
        <f>D19-E19</f>
        <v>4595500</v>
      </c>
      <c r="T19" s="16"/>
    </row>
    <row r="21" spans="1:2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 t="s">
        <v>75</v>
      </c>
      <c r="Q21" s="3"/>
      <c r="R21" s="3"/>
      <c r="S21" s="3"/>
      <c r="T21" s="3"/>
    </row>
    <row r="22" spans="1:20" x14ac:dyDescent="0.25">
      <c r="A22" s="3"/>
      <c r="B22" s="3"/>
      <c r="C22" s="3" t="s">
        <v>76</v>
      </c>
      <c r="D22" s="3"/>
      <c r="E22" s="3"/>
      <c r="F22" s="3"/>
      <c r="G22" s="3" t="s">
        <v>100</v>
      </c>
      <c r="H22" s="3"/>
      <c r="I22" s="3"/>
      <c r="J22" s="3"/>
      <c r="K22" s="3"/>
      <c r="L22" s="3"/>
      <c r="M22" s="3"/>
      <c r="N22" s="3"/>
      <c r="O22" s="3"/>
      <c r="P22" s="3" t="s">
        <v>101</v>
      </c>
      <c r="Q22" s="3"/>
      <c r="R22" s="3"/>
      <c r="S22" s="3"/>
      <c r="T22" s="3"/>
    </row>
    <row r="23" spans="1:20" x14ac:dyDescent="0.25">
      <c r="A23" s="3"/>
      <c r="B23" s="3"/>
      <c r="C23" s="3" t="s">
        <v>77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 t="s">
        <v>102</v>
      </c>
      <c r="Q23" s="3"/>
      <c r="R23" s="3"/>
      <c r="S23" s="3"/>
      <c r="T23" s="3"/>
    </row>
    <row r="27" spans="1:20" x14ac:dyDescent="0.25">
      <c r="A27" s="17"/>
      <c r="B27" s="17"/>
      <c r="C27" s="17" t="s">
        <v>78</v>
      </c>
      <c r="D27" s="17"/>
      <c r="E27" s="17"/>
      <c r="F27" s="17"/>
      <c r="G27" s="17" t="s">
        <v>103</v>
      </c>
      <c r="H27" s="17"/>
      <c r="I27" s="17"/>
      <c r="J27" s="17"/>
      <c r="K27" s="17"/>
      <c r="L27" s="17"/>
      <c r="M27" s="17"/>
      <c r="N27" s="17"/>
      <c r="O27" s="17"/>
      <c r="P27" s="17" t="s">
        <v>104</v>
      </c>
      <c r="Q27" s="17"/>
      <c r="R27" s="17"/>
      <c r="S27" s="17"/>
      <c r="T27" s="17"/>
    </row>
    <row r="28" spans="1:20" x14ac:dyDescent="0.25">
      <c r="A28" s="3"/>
      <c r="B28" s="3"/>
      <c r="C28" s="3" t="s">
        <v>79</v>
      </c>
      <c r="D28" s="3"/>
      <c r="E28" s="3"/>
      <c r="F28" s="3"/>
      <c r="G28" s="3" t="s">
        <v>105</v>
      </c>
      <c r="H28" s="3"/>
      <c r="I28" s="3"/>
      <c r="J28" s="3"/>
      <c r="K28" s="3"/>
      <c r="L28" s="3"/>
      <c r="M28" s="3"/>
      <c r="N28" s="3"/>
      <c r="O28" s="3"/>
      <c r="P28" s="3" t="s">
        <v>106</v>
      </c>
      <c r="Q28" s="3"/>
      <c r="R28" s="3"/>
      <c r="S28" s="3"/>
      <c r="T28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A30" sqref="A30:T30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200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93</v>
      </c>
      <c r="D11" s="20">
        <v>158500</v>
      </c>
      <c r="E11" s="20">
        <v>113000</v>
      </c>
      <c r="F11" s="21">
        <v>4.3010699999999997E-3</v>
      </c>
      <c r="G11" s="22">
        <v>100</v>
      </c>
      <c r="H11" s="22">
        <v>100</v>
      </c>
      <c r="I11" s="23">
        <v>0</v>
      </c>
      <c r="J11" s="24">
        <v>0.43010700000000002</v>
      </c>
      <c r="K11" s="24">
        <v>0.43010700000000002</v>
      </c>
      <c r="L11" s="19">
        <v>0</v>
      </c>
      <c r="M11" s="22">
        <v>100</v>
      </c>
      <c r="N11" s="22">
        <v>71.290000000000006</v>
      </c>
      <c r="O11" s="23">
        <v>28.71</v>
      </c>
      <c r="P11" s="24">
        <v>0.43010700000000002</v>
      </c>
      <c r="Q11" s="24">
        <v>0.30662328030000002</v>
      </c>
      <c r="R11" s="19">
        <v>0.12</v>
      </c>
      <c r="S11" s="20">
        <f>D11-E11</f>
        <v>45500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76.5" x14ac:dyDescent="0.25">
      <c r="A13" s="18"/>
      <c r="B13" s="18" t="s">
        <v>201</v>
      </c>
      <c r="C13" s="18" t="s">
        <v>95</v>
      </c>
      <c r="D13" s="20">
        <v>2372800</v>
      </c>
      <c r="E13" s="20">
        <v>2196000</v>
      </c>
      <c r="F13" s="21">
        <v>6.4388500000000001E-2</v>
      </c>
      <c r="G13" s="22">
        <v>100</v>
      </c>
      <c r="H13" s="22">
        <v>100</v>
      </c>
      <c r="I13" s="23">
        <v>0</v>
      </c>
      <c r="J13" s="24">
        <v>6.4388500000000004</v>
      </c>
      <c r="K13" s="24">
        <v>6.4388500000000004</v>
      </c>
      <c r="L13" s="19">
        <v>0</v>
      </c>
      <c r="M13" s="22">
        <v>100</v>
      </c>
      <c r="N13" s="22">
        <v>92.55</v>
      </c>
      <c r="O13" s="23">
        <v>7.45</v>
      </c>
      <c r="P13" s="24">
        <v>6.4388500000000004</v>
      </c>
      <c r="Q13" s="24">
        <v>5.9591556749999999</v>
      </c>
      <c r="R13" s="19">
        <v>0.48</v>
      </c>
      <c r="S13" s="20">
        <f>D13-E13</f>
        <v>176800</v>
      </c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38.25" x14ac:dyDescent="0.25">
      <c r="A15" s="18"/>
      <c r="B15" s="18"/>
      <c r="C15" s="18" t="s">
        <v>175</v>
      </c>
      <c r="D15" s="20">
        <v>1000000</v>
      </c>
      <c r="E15" s="20">
        <v>1000000</v>
      </c>
      <c r="F15" s="21">
        <v>2.713608E-2</v>
      </c>
      <c r="G15" s="22">
        <v>100</v>
      </c>
      <c r="H15" s="22">
        <v>100</v>
      </c>
      <c r="I15" s="23">
        <v>0</v>
      </c>
      <c r="J15" s="24">
        <v>2.7136079999999998</v>
      </c>
      <c r="K15" s="24">
        <v>2.7136079999999998</v>
      </c>
      <c r="L15" s="19">
        <v>0</v>
      </c>
      <c r="M15" s="22">
        <v>100</v>
      </c>
      <c r="N15" s="22">
        <v>100</v>
      </c>
      <c r="O15" s="23">
        <v>0</v>
      </c>
      <c r="P15" s="24">
        <v>2.7136079999999998</v>
      </c>
      <c r="Q15" s="24">
        <v>2.7136079999999998</v>
      </c>
      <c r="R15" s="19">
        <v>0</v>
      </c>
      <c r="S15" s="20">
        <f>D15-E15</f>
        <v>0</v>
      </c>
      <c r="T15" s="18"/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38.25" x14ac:dyDescent="0.25">
      <c r="A17" s="18"/>
      <c r="B17" s="18"/>
      <c r="C17" s="18" t="s">
        <v>97</v>
      </c>
      <c r="D17" s="20">
        <v>820000</v>
      </c>
      <c r="E17" s="20">
        <v>800000</v>
      </c>
      <c r="F17" s="21">
        <v>2.2251590000000002E-2</v>
      </c>
      <c r="G17" s="22">
        <v>100</v>
      </c>
      <c r="H17" s="22">
        <v>100</v>
      </c>
      <c r="I17" s="23">
        <v>0</v>
      </c>
      <c r="J17" s="24">
        <v>2.2251590000000001</v>
      </c>
      <c r="K17" s="24">
        <v>2.2251590000000001</v>
      </c>
      <c r="L17" s="19">
        <v>0</v>
      </c>
      <c r="M17" s="22">
        <v>100</v>
      </c>
      <c r="N17" s="22">
        <v>97.56</v>
      </c>
      <c r="O17" s="23">
        <v>2.44</v>
      </c>
      <c r="P17" s="24">
        <v>2.2251590000000001</v>
      </c>
      <c r="Q17" s="24">
        <v>2.1708651203999998</v>
      </c>
      <c r="R17" s="19">
        <v>0.05</v>
      </c>
      <c r="S17" s="20">
        <f>D17-E17</f>
        <v>20000</v>
      </c>
      <c r="T17" s="18"/>
    </row>
    <row r="18" spans="1:2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51" x14ac:dyDescent="0.25">
      <c r="A19" s="18"/>
      <c r="B19" s="18"/>
      <c r="C19" s="18" t="s">
        <v>147</v>
      </c>
      <c r="D19" s="20">
        <v>32500000</v>
      </c>
      <c r="E19" s="20">
        <v>29131000</v>
      </c>
      <c r="F19" s="21">
        <v>0.88192274999999998</v>
      </c>
      <c r="G19" s="22">
        <v>97.61</v>
      </c>
      <c r="H19" s="22">
        <v>93</v>
      </c>
      <c r="I19" s="23">
        <v>4.6100000000000003</v>
      </c>
      <c r="J19" s="24">
        <v>86.084479627500002</v>
      </c>
      <c r="K19" s="24">
        <v>82.018815750000002</v>
      </c>
      <c r="L19" s="19">
        <v>4.07</v>
      </c>
      <c r="M19" s="22">
        <v>97.61</v>
      </c>
      <c r="N19" s="22">
        <v>89.63</v>
      </c>
      <c r="O19" s="23">
        <v>7.98</v>
      </c>
      <c r="P19" s="24">
        <v>86.084479627500002</v>
      </c>
      <c r="Q19" s="24">
        <v>79.046736082500004</v>
      </c>
      <c r="R19" s="19">
        <v>7.04</v>
      </c>
      <c r="S19" s="20">
        <f>D19-E19</f>
        <v>3369000</v>
      </c>
      <c r="T19" s="18"/>
    </row>
    <row r="20" spans="1:20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x14ac:dyDescent="0.25">
      <c r="A21" s="11"/>
      <c r="B21" s="11"/>
      <c r="C21" s="11"/>
      <c r="D21" s="12">
        <f>SUM(D11:D19)</f>
        <v>36851300</v>
      </c>
      <c r="E21" s="12">
        <f>SUM(E11:E19)</f>
        <v>33240000</v>
      </c>
      <c r="F21" s="13">
        <f>SUM(F11:F19)</f>
        <v>0.99999998999999995</v>
      </c>
      <c r="G21" s="16"/>
      <c r="H21" s="16"/>
      <c r="I21" s="16"/>
      <c r="J21" s="15">
        <f>SUM(J11:J19)</f>
        <v>97.892203627499995</v>
      </c>
      <c r="K21" s="15">
        <f>SUM(K11:K19)</f>
        <v>93.826539749999995</v>
      </c>
      <c r="L21" s="15">
        <f>J21-K21</f>
        <v>4.0656638774999996</v>
      </c>
      <c r="M21" s="16"/>
      <c r="N21" s="16"/>
      <c r="O21" s="16"/>
      <c r="P21" s="15">
        <f>SUM(P11:P19)</f>
        <v>97.892203627499995</v>
      </c>
      <c r="Q21" s="15">
        <f>SUM(Q11:Q19)</f>
        <v>90.1969881582</v>
      </c>
      <c r="R21" s="15">
        <f>P21-Q21</f>
        <v>7.6952154692999999</v>
      </c>
      <c r="S21" s="12">
        <f>D21-E21</f>
        <v>3611300</v>
      </c>
      <c r="T21" s="16"/>
    </row>
    <row r="23" spans="1:2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 t="s">
        <v>75</v>
      </c>
      <c r="Q23" s="3"/>
      <c r="R23" s="3"/>
      <c r="S23" s="3"/>
      <c r="T23" s="3"/>
    </row>
    <row r="24" spans="1:20" x14ac:dyDescent="0.25">
      <c r="A24" s="3"/>
      <c r="B24" s="3"/>
      <c r="C24" s="3" t="s">
        <v>76</v>
      </c>
      <c r="D24" s="3"/>
      <c r="E24" s="3"/>
      <c r="F24" s="3"/>
      <c r="G24" s="3" t="s">
        <v>100</v>
      </c>
      <c r="H24" s="3"/>
      <c r="I24" s="3"/>
      <c r="J24" s="3"/>
      <c r="K24" s="3"/>
      <c r="L24" s="3"/>
      <c r="M24" s="3"/>
      <c r="N24" s="3"/>
      <c r="O24" s="3"/>
      <c r="P24" s="3" t="s">
        <v>101</v>
      </c>
      <c r="Q24" s="3"/>
      <c r="R24" s="3"/>
      <c r="S24" s="3"/>
      <c r="T24" s="3"/>
    </row>
    <row r="25" spans="1:20" x14ac:dyDescent="0.25">
      <c r="A25" s="3"/>
      <c r="B25" s="3"/>
      <c r="C25" s="3" t="s">
        <v>77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 t="s">
        <v>183</v>
      </c>
      <c r="Q25" s="3"/>
      <c r="R25" s="3"/>
      <c r="S25" s="3"/>
      <c r="T25" s="3"/>
    </row>
    <row r="29" spans="1:20" x14ac:dyDescent="0.25">
      <c r="A29" s="17"/>
      <c r="B29" s="17"/>
      <c r="C29" s="17" t="s">
        <v>78</v>
      </c>
      <c r="D29" s="17"/>
      <c r="E29" s="17"/>
      <c r="F29" s="17"/>
      <c r="G29" s="17" t="s">
        <v>103</v>
      </c>
      <c r="H29" s="17"/>
      <c r="I29" s="17"/>
      <c r="J29" s="17"/>
      <c r="K29" s="17"/>
      <c r="L29" s="17"/>
      <c r="M29" s="17"/>
      <c r="N29" s="17"/>
      <c r="O29" s="17"/>
      <c r="P29" s="17" t="s">
        <v>202</v>
      </c>
      <c r="Q29" s="17"/>
      <c r="R29" s="17"/>
      <c r="S29" s="17"/>
      <c r="T29" s="17"/>
    </row>
    <row r="30" spans="1:20" x14ac:dyDescent="0.25">
      <c r="A30" s="3"/>
      <c r="B30" s="3"/>
      <c r="C30" s="3" t="s">
        <v>79</v>
      </c>
      <c r="D30" s="3"/>
      <c r="E30" s="3"/>
      <c r="F30" s="3"/>
      <c r="G30" s="3" t="s">
        <v>105</v>
      </c>
      <c r="H30" s="3"/>
      <c r="I30" s="3"/>
      <c r="J30" s="3"/>
      <c r="K30" s="3"/>
      <c r="L30" s="3"/>
      <c r="M30" s="3"/>
      <c r="N30" s="3"/>
      <c r="O30" s="3"/>
      <c r="P30" s="3" t="s">
        <v>203</v>
      </c>
      <c r="Q30" s="3"/>
      <c r="R30" s="3"/>
      <c r="S30" s="3"/>
      <c r="T30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selection activeCell="A34" sqref="A34:T34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200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137</v>
      </c>
      <c r="D11" s="20">
        <v>27695000</v>
      </c>
      <c r="E11" s="20">
        <v>27686400</v>
      </c>
      <c r="F11" s="21">
        <v>0.22438401999999999</v>
      </c>
      <c r="G11" s="22">
        <v>100</v>
      </c>
      <c r="H11" s="22">
        <v>100</v>
      </c>
      <c r="I11" s="23">
        <v>0</v>
      </c>
      <c r="J11" s="24">
        <v>22.438402</v>
      </c>
      <c r="K11" s="24">
        <v>22.438402</v>
      </c>
      <c r="L11" s="19">
        <v>0</v>
      </c>
      <c r="M11" s="22">
        <v>100</v>
      </c>
      <c r="N11" s="22">
        <v>99.97</v>
      </c>
      <c r="O11" s="23">
        <v>0.03</v>
      </c>
      <c r="P11" s="24">
        <v>22.438402</v>
      </c>
      <c r="Q11" s="24">
        <v>22.431670479400001</v>
      </c>
      <c r="R11" s="19">
        <v>0.01</v>
      </c>
      <c r="S11" s="20">
        <f>D11-E11</f>
        <v>8600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114.75" x14ac:dyDescent="0.25">
      <c r="A13" s="18"/>
      <c r="B13" s="18" t="s">
        <v>204</v>
      </c>
      <c r="C13" s="18" t="s">
        <v>139</v>
      </c>
      <c r="D13" s="20">
        <v>69399200</v>
      </c>
      <c r="E13" s="20">
        <v>46932800</v>
      </c>
      <c r="F13" s="21">
        <v>0.56227013999999997</v>
      </c>
      <c r="G13" s="22">
        <v>75.7</v>
      </c>
      <c r="H13" s="22">
        <v>75.7</v>
      </c>
      <c r="I13" s="23">
        <v>0</v>
      </c>
      <c r="J13" s="24">
        <v>42.563849597999997</v>
      </c>
      <c r="K13" s="24">
        <v>42.563849597999997</v>
      </c>
      <c r="L13" s="19">
        <v>0</v>
      </c>
      <c r="M13" s="22">
        <v>75.7</v>
      </c>
      <c r="N13" s="22">
        <v>67.63</v>
      </c>
      <c r="O13" s="23">
        <v>8.07</v>
      </c>
      <c r="P13" s="24">
        <v>42.563849597999997</v>
      </c>
      <c r="Q13" s="24">
        <v>38.026329568199998</v>
      </c>
      <c r="R13" s="19">
        <v>4.54</v>
      </c>
      <c r="S13" s="20">
        <f>D13-E13</f>
        <v>22466400</v>
      </c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38.25" x14ac:dyDescent="0.25">
      <c r="A15" s="18"/>
      <c r="B15" s="18"/>
      <c r="C15" s="18" t="s">
        <v>140</v>
      </c>
      <c r="D15" s="20">
        <v>2600000</v>
      </c>
      <c r="E15" s="20">
        <v>1964100</v>
      </c>
      <c r="F15" s="21">
        <v>2.106512E-2</v>
      </c>
      <c r="G15" s="22">
        <v>100</v>
      </c>
      <c r="H15" s="22">
        <v>100</v>
      </c>
      <c r="I15" s="23">
        <v>0</v>
      </c>
      <c r="J15" s="24">
        <v>2.1065119999999999</v>
      </c>
      <c r="K15" s="24">
        <v>2.1065119999999999</v>
      </c>
      <c r="L15" s="19">
        <v>0</v>
      </c>
      <c r="M15" s="22">
        <v>100</v>
      </c>
      <c r="N15" s="22">
        <v>75.540000000000006</v>
      </c>
      <c r="O15" s="23">
        <v>24.46</v>
      </c>
      <c r="P15" s="24">
        <v>2.1065119999999999</v>
      </c>
      <c r="Q15" s="24">
        <v>1.5912591648000001</v>
      </c>
      <c r="R15" s="19">
        <v>0.52</v>
      </c>
      <c r="S15" s="20">
        <f>D15-E15</f>
        <v>635900</v>
      </c>
      <c r="T15" s="18"/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38.25" x14ac:dyDescent="0.25">
      <c r="A17" s="18"/>
      <c r="B17" s="18"/>
      <c r="C17" s="18" t="s">
        <v>141</v>
      </c>
      <c r="D17" s="20">
        <v>2874864</v>
      </c>
      <c r="E17" s="20">
        <v>1916576</v>
      </c>
      <c r="F17" s="21">
        <v>2.329206E-2</v>
      </c>
      <c r="G17" s="22">
        <v>74.97</v>
      </c>
      <c r="H17" s="22">
        <v>74.97</v>
      </c>
      <c r="I17" s="23">
        <v>0</v>
      </c>
      <c r="J17" s="24">
        <v>1.7462057382</v>
      </c>
      <c r="K17" s="24">
        <v>1.7462057382</v>
      </c>
      <c r="L17" s="19">
        <v>0</v>
      </c>
      <c r="M17" s="22">
        <v>74.97</v>
      </c>
      <c r="N17" s="22">
        <v>66.67</v>
      </c>
      <c r="O17" s="23">
        <v>8.3000000000000007</v>
      </c>
      <c r="P17" s="24">
        <v>1.7462057382</v>
      </c>
      <c r="Q17" s="24">
        <v>1.5528816402000001</v>
      </c>
      <c r="R17" s="19">
        <v>0.19</v>
      </c>
      <c r="S17" s="20">
        <f>D17-E17</f>
        <v>958288</v>
      </c>
      <c r="T17" s="18"/>
    </row>
    <row r="18" spans="1:2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38.25" x14ac:dyDescent="0.25">
      <c r="A19" s="18"/>
      <c r="B19" s="18"/>
      <c r="C19" s="18" t="s">
        <v>142</v>
      </c>
      <c r="D19" s="20">
        <v>161760</v>
      </c>
      <c r="E19" s="20">
        <v>107840</v>
      </c>
      <c r="F19" s="21">
        <v>1.3105700000000001E-3</v>
      </c>
      <c r="G19" s="22">
        <v>74.97</v>
      </c>
      <c r="H19" s="22">
        <v>74.97</v>
      </c>
      <c r="I19" s="23">
        <v>0</v>
      </c>
      <c r="J19" s="24">
        <v>9.8253432900000007E-2</v>
      </c>
      <c r="K19" s="24">
        <v>9.8253432900000007E-2</v>
      </c>
      <c r="L19" s="19">
        <v>0</v>
      </c>
      <c r="M19" s="22">
        <v>74.97</v>
      </c>
      <c r="N19" s="22">
        <v>66.67</v>
      </c>
      <c r="O19" s="23">
        <v>8.3000000000000007</v>
      </c>
      <c r="P19" s="24">
        <v>9.8253432900000007E-2</v>
      </c>
      <c r="Q19" s="24">
        <v>8.7375701900000005E-2</v>
      </c>
      <c r="R19" s="19">
        <v>0.01</v>
      </c>
      <c r="S19" s="20">
        <f>D19-E19</f>
        <v>53920</v>
      </c>
      <c r="T19" s="18"/>
    </row>
    <row r="20" spans="1:2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38.25" x14ac:dyDescent="0.25">
      <c r="A21" s="18"/>
      <c r="B21" s="18"/>
      <c r="C21" s="18" t="s">
        <v>143</v>
      </c>
      <c r="D21" s="20">
        <v>2695968</v>
      </c>
      <c r="E21" s="20">
        <v>1797312</v>
      </c>
      <c r="F21" s="21">
        <v>2.1842650000000002E-2</v>
      </c>
      <c r="G21" s="22">
        <v>74.97</v>
      </c>
      <c r="H21" s="22">
        <v>74.97</v>
      </c>
      <c r="I21" s="23">
        <v>0</v>
      </c>
      <c r="J21" s="24">
        <v>1.6375434705</v>
      </c>
      <c r="K21" s="24">
        <v>1.6375434705</v>
      </c>
      <c r="L21" s="19">
        <v>0</v>
      </c>
      <c r="M21" s="22">
        <v>74.97</v>
      </c>
      <c r="N21" s="22">
        <v>66.67</v>
      </c>
      <c r="O21" s="23">
        <v>8.3000000000000007</v>
      </c>
      <c r="P21" s="24">
        <v>1.6375434705</v>
      </c>
      <c r="Q21" s="24">
        <v>1.4562494754999999</v>
      </c>
      <c r="R21" s="19">
        <v>0.18</v>
      </c>
      <c r="S21" s="20">
        <f>D21-E21</f>
        <v>898656</v>
      </c>
      <c r="T21" s="18"/>
    </row>
    <row r="22" spans="1:2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51" x14ac:dyDescent="0.25">
      <c r="A23" s="18"/>
      <c r="B23" s="18"/>
      <c r="C23" s="18" t="s">
        <v>187</v>
      </c>
      <c r="D23" s="20">
        <v>18000000</v>
      </c>
      <c r="E23" s="20">
        <v>3275000</v>
      </c>
      <c r="F23" s="21">
        <v>0.14583544000000001</v>
      </c>
      <c r="G23" s="22">
        <v>66.67</v>
      </c>
      <c r="H23" s="22">
        <v>50</v>
      </c>
      <c r="I23" s="23">
        <v>16.670000000000002</v>
      </c>
      <c r="J23" s="24">
        <v>9.7228487848</v>
      </c>
      <c r="K23" s="24">
        <v>7.2917719999999999</v>
      </c>
      <c r="L23" s="19">
        <v>2.4300000000000002</v>
      </c>
      <c r="M23" s="22">
        <v>66.67</v>
      </c>
      <c r="N23" s="22">
        <v>18.190000000000001</v>
      </c>
      <c r="O23" s="23">
        <v>48.48</v>
      </c>
      <c r="P23" s="24">
        <v>9.7228487848</v>
      </c>
      <c r="Q23" s="24">
        <v>2.6527466535999999</v>
      </c>
      <c r="R23" s="19">
        <v>7.07</v>
      </c>
      <c r="S23" s="20">
        <f>D23-E23</f>
        <v>14725000</v>
      </c>
      <c r="T23" s="18"/>
    </row>
    <row r="24" spans="1:20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x14ac:dyDescent="0.25">
      <c r="A25" s="11"/>
      <c r="B25" s="11"/>
      <c r="C25" s="11"/>
      <c r="D25" s="12">
        <f>SUM(D11:D23)</f>
        <v>123426792</v>
      </c>
      <c r="E25" s="12">
        <f>SUM(E11:E23)</f>
        <v>83680028</v>
      </c>
      <c r="F25" s="13">
        <f>SUM(F11:F23)</f>
        <v>1</v>
      </c>
      <c r="G25" s="16"/>
      <c r="H25" s="16"/>
      <c r="I25" s="16"/>
      <c r="J25" s="15">
        <f>SUM(J11:J23)</f>
        <v>80.313615024399994</v>
      </c>
      <c r="K25" s="15">
        <f>SUM(K11:K23)</f>
        <v>77.882538239599995</v>
      </c>
      <c r="L25" s="15">
        <f>J25-K25</f>
        <v>2.4310767848000001</v>
      </c>
      <c r="M25" s="16"/>
      <c r="N25" s="16"/>
      <c r="O25" s="16"/>
      <c r="P25" s="15">
        <f>SUM(P11:P23)</f>
        <v>80.313615024399994</v>
      </c>
      <c r="Q25" s="15">
        <f>SUM(Q11:Q23)</f>
        <v>67.798512683599995</v>
      </c>
      <c r="R25" s="15">
        <f>P25-Q25</f>
        <v>12.5151023408</v>
      </c>
      <c r="S25" s="12">
        <f>D25-E25</f>
        <v>39746764</v>
      </c>
      <c r="T25" s="16"/>
    </row>
    <row r="27" spans="1:20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 t="s">
        <v>75</v>
      </c>
      <c r="Q27" s="3"/>
      <c r="R27" s="3"/>
      <c r="S27" s="3"/>
      <c r="T27" s="3"/>
    </row>
    <row r="28" spans="1:20" x14ac:dyDescent="0.25">
      <c r="A28" s="3"/>
      <c r="B28" s="3"/>
      <c r="C28" s="3" t="s">
        <v>76</v>
      </c>
      <c r="D28" s="3"/>
      <c r="E28" s="3"/>
      <c r="F28" s="3"/>
      <c r="G28" s="3" t="s">
        <v>100</v>
      </c>
      <c r="H28" s="3"/>
      <c r="I28" s="3"/>
      <c r="J28" s="3"/>
      <c r="K28" s="3"/>
      <c r="L28" s="3"/>
      <c r="M28" s="3"/>
      <c r="N28" s="3"/>
      <c r="O28" s="3"/>
      <c r="P28" s="3" t="s">
        <v>101</v>
      </c>
      <c r="Q28" s="3"/>
      <c r="R28" s="3"/>
      <c r="S28" s="3"/>
      <c r="T28" s="3"/>
    </row>
    <row r="29" spans="1:20" x14ac:dyDescent="0.25">
      <c r="A29" s="3"/>
      <c r="B29" s="3"/>
      <c r="C29" s="3" t="s">
        <v>77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 t="s">
        <v>188</v>
      </c>
      <c r="Q29" s="3"/>
      <c r="R29" s="3"/>
      <c r="S29" s="3"/>
      <c r="T29" s="3"/>
    </row>
    <row r="33" spans="1:20" x14ac:dyDescent="0.25">
      <c r="A33" s="17"/>
      <c r="B33" s="17"/>
      <c r="C33" s="17" t="s">
        <v>78</v>
      </c>
      <c r="D33" s="17"/>
      <c r="E33" s="17"/>
      <c r="F33" s="17"/>
      <c r="G33" s="17" t="s">
        <v>103</v>
      </c>
      <c r="H33" s="17"/>
      <c r="I33" s="17"/>
      <c r="J33" s="17"/>
      <c r="K33" s="17"/>
      <c r="L33" s="17"/>
      <c r="M33" s="17"/>
      <c r="N33" s="17"/>
      <c r="O33" s="17"/>
      <c r="P33" s="17" t="s">
        <v>202</v>
      </c>
      <c r="Q33" s="17"/>
      <c r="R33" s="17"/>
      <c r="S33" s="17"/>
      <c r="T33" s="17"/>
    </row>
    <row r="34" spans="1:20" x14ac:dyDescent="0.25">
      <c r="A34" s="3"/>
      <c r="B34" s="3"/>
      <c r="C34" s="3" t="s">
        <v>79</v>
      </c>
      <c r="D34" s="3"/>
      <c r="E34" s="3"/>
      <c r="F34" s="3"/>
      <c r="G34" s="3" t="s">
        <v>105</v>
      </c>
      <c r="H34" s="3"/>
      <c r="I34" s="3"/>
      <c r="J34" s="3"/>
      <c r="K34" s="3"/>
      <c r="L34" s="3"/>
      <c r="M34" s="3"/>
      <c r="N34" s="3"/>
      <c r="O34" s="3"/>
      <c r="P34" s="3" t="s">
        <v>203</v>
      </c>
      <c r="Q34" s="3"/>
      <c r="R34" s="3"/>
      <c r="S34" s="3"/>
      <c r="T34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workbookViewId="0">
      <selection activeCell="A48" sqref="A48:T48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200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145</v>
      </c>
      <c r="D11" s="20">
        <v>6832200</v>
      </c>
      <c r="E11" s="20">
        <v>5605700</v>
      </c>
      <c r="F11" s="21">
        <v>1.8458039999999998E-2</v>
      </c>
      <c r="G11" s="22">
        <v>100</v>
      </c>
      <c r="H11" s="22">
        <v>100</v>
      </c>
      <c r="I11" s="23">
        <v>0</v>
      </c>
      <c r="J11" s="24">
        <v>1.845804</v>
      </c>
      <c r="K11" s="24">
        <v>1.845804</v>
      </c>
      <c r="L11" s="19">
        <v>0</v>
      </c>
      <c r="M11" s="22">
        <v>100</v>
      </c>
      <c r="N11" s="22">
        <v>82.05</v>
      </c>
      <c r="O11" s="23">
        <v>17.95</v>
      </c>
      <c r="P11" s="24">
        <v>1.845804</v>
      </c>
      <c r="Q11" s="24">
        <v>1.5144821820000001</v>
      </c>
      <c r="R11" s="19">
        <v>0.33</v>
      </c>
      <c r="S11" s="20">
        <f>D11-E11</f>
        <v>1226500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102" x14ac:dyDescent="0.25">
      <c r="A13" s="18"/>
      <c r="B13" s="18" t="s">
        <v>205</v>
      </c>
      <c r="C13" s="18" t="s">
        <v>147</v>
      </c>
      <c r="D13" s="20">
        <v>7864700</v>
      </c>
      <c r="E13" s="20">
        <v>6445000</v>
      </c>
      <c r="F13" s="21">
        <v>2.1247470000000001E-2</v>
      </c>
      <c r="G13" s="22">
        <v>100</v>
      </c>
      <c r="H13" s="22">
        <v>100</v>
      </c>
      <c r="I13" s="23">
        <v>0</v>
      </c>
      <c r="J13" s="24">
        <v>2.1247470000000002</v>
      </c>
      <c r="K13" s="24">
        <v>2.1247470000000002</v>
      </c>
      <c r="L13" s="19">
        <v>0</v>
      </c>
      <c r="M13" s="22">
        <v>100</v>
      </c>
      <c r="N13" s="22">
        <v>81.95</v>
      </c>
      <c r="O13" s="23">
        <v>18.05</v>
      </c>
      <c r="P13" s="24">
        <v>2.1247470000000002</v>
      </c>
      <c r="Q13" s="24">
        <v>1.7412301665000001</v>
      </c>
      <c r="R13" s="19">
        <v>0.38</v>
      </c>
      <c r="S13" s="20">
        <f>D13-E13</f>
        <v>1419700</v>
      </c>
      <c r="T13" s="18" t="s">
        <v>206</v>
      </c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25.5" x14ac:dyDescent="0.25">
      <c r="A15" s="18"/>
      <c r="B15" s="18"/>
      <c r="C15" s="18" t="s">
        <v>190</v>
      </c>
      <c r="D15" s="20">
        <v>34699600</v>
      </c>
      <c r="E15" s="20">
        <v>23466400</v>
      </c>
      <c r="F15" s="21">
        <v>9.3745300000000004E-2</v>
      </c>
      <c r="G15" s="22">
        <v>75.7</v>
      </c>
      <c r="H15" s="22">
        <v>75.7</v>
      </c>
      <c r="I15" s="23">
        <v>0</v>
      </c>
      <c r="J15" s="24">
        <v>7.0965192100000003</v>
      </c>
      <c r="K15" s="24">
        <v>7.0965192100000003</v>
      </c>
      <c r="L15" s="19">
        <v>0</v>
      </c>
      <c r="M15" s="22">
        <v>75.7</v>
      </c>
      <c r="N15" s="22">
        <v>67.63</v>
      </c>
      <c r="O15" s="23">
        <v>8.07</v>
      </c>
      <c r="P15" s="24">
        <v>7.0965192100000003</v>
      </c>
      <c r="Q15" s="24">
        <v>6.3399946390000004</v>
      </c>
      <c r="R15" s="19">
        <v>0.76</v>
      </c>
      <c r="S15" s="20">
        <f>D15-E15</f>
        <v>11233200</v>
      </c>
      <c r="T15" s="18"/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25.5" x14ac:dyDescent="0.25">
      <c r="A17" s="18"/>
      <c r="B17" s="18"/>
      <c r="C17" s="18" t="s">
        <v>148</v>
      </c>
      <c r="D17" s="20">
        <v>69399200</v>
      </c>
      <c r="E17" s="20">
        <v>46932800</v>
      </c>
      <c r="F17" s="21">
        <v>0.18749059000000001</v>
      </c>
      <c r="G17" s="22">
        <v>75.7</v>
      </c>
      <c r="H17" s="22">
        <v>75.7</v>
      </c>
      <c r="I17" s="23">
        <v>0</v>
      </c>
      <c r="J17" s="24">
        <v>14.193037663</v>
      </c>
      <c r="K17" s="24">
        <v>14.193037663</v>
      </c>
      <c r="L17" s="19">
        <v>0</v>
      </c>
      <c r="M17" s="22">
        <v>75.7</v>
      </c>
      <c r="N17" s="22">
        <v>67.63</v>
      </c>
      <c r="O17" s="23">
        <v>8.07</v>
      </c>
      <c r="P17" s="24">
        <v>14.193037663</v>
      </c>
      <c r="Q17" s="24">
        <v>12.6799886017</v>
      </c>
      <c r="R17" s="19">
        <v>1.51</v>
      </c>
      <c r="S17" s="20">
        <f>D17-E17</f>
        <v>22466400</v>
      </c>
      <c r="T17" s="18"/>
    </row>
    <row r="18" spans="1:2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25.5" x14ac:dyDescent="0.25">
      <c r="A19" s="18"/>
      <c r="B19" s="18"/>
      <c r="C19" s="18" t="s">
        <v>149</v>
      </c>
      <c r="D19" s="20">
        <v>75391262</v>
      </c>
      <c r="E19" s="20">
        <v>46232796</v>
      </c>
      <c r="F19" s="21">
        <v>0.20367889</v>
      </c>
      <c r="G19" s="22">
        <v>100</v>
      </c>
      <c r="H19" s="22">
        <v>100</v>
      </c>
      <c r="I19" s="23">
        <v>0</v>
      </c>
      <c r="J19" s="24">
        <v>20.367889000000002</v>
      </c>
      <c r="K19" s="24">
        <v>20.367889000000002</v>
      </c>
      <c r="L19" s="19">
        <v>0</v>
      </c>
      <c r="M19" s="22">
        <v>100</v>
      </c>
      <c r="N19" s="22">
        <v>61.32</v>
      </c>
      <c r="O19" s="23">
        <v>38.68</v>
      </c>
      <c r="P19" s="24">
        <v>20.367889000000002</v>
      </c>
      <c r="Q19" s="24">
        <v>12.4895895348</v>
      </c>
      <c r="R19" s="19">
        <v>7.88</v>
      </c>
      <c r="S19" s="20">
        <f>D19-E19</f>
        <v>29158466</v>
      </c>
      <c r="T19" s="18"/>
    </row>
    <row r="20" spans="1:2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25.5" x14ac:dyDescent="0.25">
      <c r="A21" s="18"/>
      <c r="B21" s="18"/>
      <c r="C21" s="18" t="s">
        <v>150</v>
      </c>
      <c r="D21" s="20">
        <v>69399200</v>
      </c>
      <c r="E21" s="20">
        <v>46932800</v>
      </c>
      <c r="F21" s="21">
        <v>0.18749059000000001</v>
      </c>
      <c r="G21" s="22">
        <v>75.7</v>
      </c>
      <c r="H21" s="22">
        <v>75.7</v>
      </c>
      <c r="I21" s="23">
        <v>0</v>
      </c>
      <c r="J21" s="24">
        <v>14.193037663</v>
      </c>
      <c r="K21" s="24">
        <v>14.193037663</v>
      </c>
      <c r="L21" s="19">
        <v>0</v>
      </c>
      <c r="M21" s="22">
        <v>75.7</v>
      </c>
      <c r="N21" s="22">
        <v>67.63</v>
      </c>
      <c r="O21" s="23">
        <v>8.07</v>
      </c>
      <c r="P21" s="24">
        <v>14.193037663</v>
      </c>
      <c r="Q21" s="24">
        <v>12.6799886017</v>
      </c>
      <c r="R21" s="19">
        <v>1.51</v>
      </c>
      <c r="S21" s="20">
        <f>D21-E21</f>
        <v>22466400</v>
      </c>
      <c r="T21" s="18"/>
    </row>
    <row r="22" spans="1:2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25.5" x14ac:dyDescent="0.25">
      <c r="A23" s="18"/>
      <c r="B23" s="18"/>
      <c r="C23" s="18" t="s">
        <v>151</v>
      </c>
      <c r="D23" s="20">
        <v>2400000</v>
      </c>
      <c r="E23" s="20">
        <v>691403</v>
      </c>
      <c r="F23" s="21">
        <v>6.4838999999999999E-3</v>
      </c>
      <c r="G23" s="22">
        <v>87.48</v>
      </c>
      <c r="H23" s="22">
        <v>87.48</v>
      </c>
      <c r="I23" s="23">
        <v>0</v>
      </c>
      <c r="J23" s="24">
        <v>0.56721157200000005</v>
      </c>
      <c r="K23" s="24">
        <v>0.56721157200000005</v>
      </c>
      <c r="L23" s="19">
        <v>0</v>
      </c>
      <c r="M23" s="22">
        <v>87.48</v>
      </c>
      <c r="N23" s="22">
        <v>28.81</v>
      </c>
      <c r="O23" s="23">
        <v>58.67</v>
      </c>
      <c r="P23" s="24">
        <v>0.56721157200000005</v>
      </c>
      <c r="Q23" s="24">
        <v>0.18680115899999999</v>
      </c>
      <c r="R23" s="19">
        <v>0.38</v>
      </c>
      <c r="S23" s="20">
        <f>D23-E23</f>
        <v>1708597</v>
      </c>
      <c r="T23" s="18"/>
    </row>
    <row r="24" spans="1:2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ht="25.5" x14ac:dyDescent="0.25">
      <c r="A25" s="18"/>
      <c r="B25" s="18"/>
      <c r="C25" s="18" t="s">
        <v>152</v>
      </c>
      <c r="D25" s="20">
        <v>7200000</v>
      </c>
      <c r="E25" s="20">
        <v>4033125</v>
      </c>
      <c r="F25" s="21">
        <v>1.9451699999999999E-2</v>
      </c>
      <c r="G25" s="22">
        <v>83.31</v>
      </c>
      <c r="H25" s="22">
        <v>83.31</v>
      </c>
      <c r="I25" s="23">
        <v>0</v>
      </c>
      <c r="J25" s="24">
        <v>1.620521127</v>
      </c>
      <c r="K25" s="24">
        <v>1.620521127</v>
      </c>
      <c r="L25" s="19">
        <v>0</v>
      </c>
      <c r="M25" s="22">
        <v>83.31</v>
      </c>
      <c r="N25" s="22">
        <v>56.02</v>
      </c>
      <c r="O25" s="23">
        <v>27.29</v>
      </c>
      <c r="P25" s="24">
        <v>1.620521127</v>
      </c>
      <c r="Q25" s="24">
        <v>1.0896842339999999</v>
      </c>
      <c r="R25" s="19">
        <v>0.53</v>
      </c>
      <c r="S25" s="20">
        <f>D25-E25</f>
        <v>3166875</v>
      </c>
      <c r="T25" s="18" t="s">
        <v>207</v>
      </c>
    </row>
    <row r="26" spans="1:20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ht="25.5" x14ac:dyDescent="0.25">
      <c r="A27" s="18"/>
      <c r="B27" s="18"/>
      <c r="C27" s="18" t="s">
        <v>153</v>
      </c>
      <c r="D27" s="20">
        <v>78000000</v>
      </c>
      <c r="E27" s="20">
        <v>55513077</v>
      </c>
      <c r="F27" s="21">
        <v>0.21072672000000001</v>
      </c>
      <c r="G27" s="22">
        <v>89.73</v>
      </c>
      <c r="H27" s="22">
        <v>89.73</v>
      </c>
      <c r="I27" s="23">
        <v>0</v>
      </c>
      <c r="J27" s="24">
        <v>18.9085085856</v>
      </c>
      <c r="K27" s="24">
        <v>18.9085085856</v>
      </c>
      <c r="L27" s="19">
        <v>0</v>
      </c>
      <c r="M27" s="22">
        <v>89.73</v>
      </c>
      <c r="N27" s="22">
        <v>71.17</v>
      </c>
      <c r="O27" s="23">
        <v>18.559999999999999</v>
      </c>
      <c r="P27" s="24">
        <v>18.9085085856</v>
      </c>
      <c r="Q27" s="24">
        <v>14.9974206624</v>
      </c>
      <c r="R27" s="19">
        <v>3.91</v>
      </c>
      <c r="S27" s="20">
        <f>D27-E27</f>
        <v>22486923</v>
      </c>
      <c r="T27" s="18" t="s">
        <v>207</v>
      </c>
    </row>
    <row r="28" spans="1:20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0" ht="38.25" x14ac:dyDescent="0.25">
      <c r="A29" s="18"/>
      <c r="B29" s="18"/>
      <c r="C29" s="18" t="s">
        <v>141</v>
      </c>
      <c r="D29" s="20">
        <v>7187160</v>
      </c>
      <c r="E29" s="20">
        <v>4791440</v>
      </c>
      <c r="F29" s="21">
        <v>1.9417009999999998E-2</v>
      </c>
      <c r="G29" s="22">
        <v>74.97</v>
      </c>
      <c r="H29" s="22">
        <v>74.97</v>
      </c>
      <c r="I29" s="23">
        <v>0</v>
      </c>
      <c r="J29" s="24">
        <v>1.4556932397</v>
      </c>
      <c r="K29" s="24">
        <v>1.4556932397</v>
      </c>
      <c r="L29" s="19">
        <v>0</v>
      </c>
      <c r="M29" s="22">
        <v>74.97</v>
      </c>
      <c r="N29" s="22">
        <v>66.67</v>
      </c>
      <c r="O29" s="23">
        <v>8.3000000000000007</v>
      </c>
      <c r="P29" s="24">
        <v>1.4556932397</v>
      </c>
      <c r="Q29" s="24">
        <v>1.2945320567</v>
      </c>
      <c r="R29" s="19">
        <v>0.16</v>
      </c>
      <c r="S29" s="20">
        <f>D29-E29</f>
        <v>2395720</v>
      </c>
      <c r="T29" s="18"/>
    </row>
    <row r="30" spans="1:20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1:20" ht="38.25" x14ac:dyDescent="0.25">
      <c r="A31" s="18"/>
      <c r="B31" s="18"/>
      <c r="C31" s="18" t="s">
        <v>142</v>
      </c>
      <c r="D31" s="20">
        <v>404400</v>
      </c>
      <c r="E31" s="20">
        <v>269600</v>
      </c>
      <c r="F31" s="21">
        <v>1.0925399999999999E-3</v>
      </c>
      <c r="G31" s="22">
        <v>74.97</v>
      </c>
      <c r="H31" s="22">
        <v>74.97</v>
      </c>
      <c r="I31" s="23">
        <v>0</v>
      </c>
      <c r="J31" s="24">
        <v>8.1907723799999999E-2</v>
      </c>
      <c r="K31" s="24">
        <v>8.1907723799999999E-2</v>
      </c>
      <c r="L31" s="19">
        <v>0</v>
      </c>
      <c r="M31" s="22">
        <v>74.97</v>
      </c>
      <c r="N31" s="22">
        <v>66.67</v>
      </c>
      <c r="O31" s="23">
        <v>8.3000000000000007</v>
      </c>
      <c r="P31" s="24">
        <v>8.1907723799999999E-2</v>
      </c>
      <c r="Q31" s="24">
        <v>7.2839641799999993E-2</v>
      </c>
      <c r="R31" s="19">
        <v>0.01</v>
      </c>
      <c r="S31" s="20">
        <f>D31-E31</f>
        <v>134800</v>
      </c>
      <c r="T31" s="18"/>
    </row>
    <row r="32" spans="1:20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pans="1:20" ht="38.25" x14ac:dyDescent="0.25">
      <c r="A33" s="18"/>
      <c r="B33" s="18"/>
      <c r="C33" s="18" t="s">
        <v>143</v>
      </c>
      <c r="D33" s="20">
        <v>6739920</v>
      </c>
      <c r="E33" s="20">
        <v>4493280</v>
      </c>
      <c r="F33" s="21">
        <v>1.8208729999999999E-2</v>
      </c>
      <c r="G33" s="22">
        <v>74.97</v>
      </c>
      <c r="H33" s="22">
        <v>74.97</v>
      </c>
      <c r="I33" s="23">
        <v>0</v>
      </c>
      <c r="J33" s="24">
        <v>1.3651084881</v>
      </c>
      <c r="K33" s="24">
        <v>1.3651084881</v>
      </c>
      <c r="L33" s="19">
        <v>0</v>
      </c>
      <c r="M33" s="22">
        <v>74.97</v>
      </c>
      <c r="N33" s="22">
        <v>66.67</v>
      </c>
      <c r="O33" s="23">
        <v>8.3000000000000007</v>
      </c>
      <c r="P33" s="24">
        <v>1.3651084881</v>
      </c>
      <c r="Q33" s="24">
        <v>1.2139760290999999</v>
      </c>
      <c r="R33" s="19">
        <v>0.15</v>
      </c>
      <c r="S33" s="20">
        <f>D33-E33</f>
        <v>2246640</v>
      </c>
      <c r="T33" s="18"/>
    </row>
    <row r="34" spans="1:20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</row>
    <row r="35" spans="1:20" ht="51" x14ac:dyDescent="0.25">
      <c r="A35" s="18"/>
      <c r="B35" s="18"/>
      <c r="C35" s="18" t="s">
        <v>208</v>
      </c>
      <c r="D35" s="20">
        <v>2440000</v>
      </c>
      <c r="E35" s="20">
        <v>1780000</v>
      </c>
      <c r="F35" s="21">
        <v>6.59196E-3</v>
      </c>
      <c r="G35" s="22">
        <v>100</v>
      </c>
      <c r="H35" s="22">
        <v>100</v>
      </c>
      <c r="I35" s="23">
        <v>0</v>
      </c>
      <c r="J35" s="24">
        <v>0.659196</v>
      </c>
      <c r="K35" s="24">
        <v>0.659196</v>
      </c>
      <c r="L35" s="19">
        <v>0</v>
      </c>
      <c r="M35" s="22">
        <v>100</v>
      </c>
      <c r="N35" s="22">
        <v>72.95</v>
      </c>
      <c r="O35" s="23">
        <v>27.05</v>
      </c>
      <c r="P35" s="24">
        <v>0.659196</v>
      </c>
      <c r="Q35" s="24">
        <v>0.48088348199999997</v>
      </c>
      <c r="R35" s="19">
        <v>0.18</v>
      </c>
      <c r="S35" s="20">
        <f>D35-E35</f>
        <v>660000</v>
      </c>
      <c r="T35" s="18"/>
    </row>
    <row r="36" spans="1:20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</row>
    <row r="37" spans="1:20" ht="38.25" x14ac:dyDescent="0.25">
      <c r="A37" s="18"/>
      <c r="B37" s="18"/>
      <c r="C37" s="18" t="s">
        <v>209</v>
      </c>
      <c r="D37" s="20">
        <v>2190000</v>
      </c>
      <c r="E37" s="20">
        <v>1200000</v>
      </c>
      <c r="F37" s="21">
        <v>5.9165600000000004E-3</v>
      </c>
      <c r="G37" s="22">
        <v>100</v>
      </c>
      <c r="H37" s="22">
        <v>100</v>
      </c>
      <c r="I37" s="23">
        <v>0</v>
      </c>
      <c r="J37" s="24">
        <v>0.59165599999999996</v>
      </c>
      <c r="K37" s="24">
        <v>0.59165599999999996</v>
      </c>
      <c r="L37" s="19">
        <v>0</v>
      </c>
      <c r="M37" s="22">
        <v>100</v>
      </c>
      <c r="N37" s="22">
        <v>54.79</v>
      </c>
      <c r="O37" s="23">
        <v>45.21</v>
      </c>
      <c r="P37" s="24">
        <v>0.59165599999999996</v>
      </c>
      <c r="Q37" s="24">
        <v>0.32416832239999999</v>
      </c>
      <c r="R37" s="19">
        <v>0.27</v>
      </c>
      <c r="S37" s="20">
        <f>D37-E37</f>
        <v>990000</v>
      </c>
      <c r="T37" s="18" t="s">
        <v>210</v>
      </c>
    </row>
    <row r="38" spans="1:20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x14ac:dyDescent="0.25">
      <c r="A39" s="11"/>
      <c r="B39" s="11"/>
      <c r="C39" s="11"/>
      <c r="D39" s="12">
        <f>SUM(D11:D37)</f>
        <v>370147642</v>
      </c>
      <c r="E39" s="12">
        <f>SUM(E11:E37)</f>
        <v>248387421</v>
      </c>
      <c r="F39" s="13">
        <f>SUM(F11:F37)</f>
        <v>1</v>
      </c>
      <c r="G39" s="16"/>
      <c r="H39" s="16"/>
      <c r="I39" s="16"/>
      <c r="J39" s="15">
        <f>SUM(J11:J37)</f>
        <v>85.070837272199995</v>
      </c>
      <c r="K39" s="15">
        <f>SUM(K11:K37)</f>
        <v>85.070837272199995</v>
      </c>
      <c r="L39" s="15">
        <f>J39-K39</f>
        <v>0</v>
      </c>
      <c r="M39" s="16"/>
      <c r="N39" s="16"/>
      <c r="O39" s="16"/>
      <c r="P39" s="15">
        <f>SUM(P11:P37)</f>
        <v>85.070837272199995</v>
      </c>
      <c r="Q39" s="15">
        <f>SUM(Q11:Q37)</f>
        <v>67.105579313099994</v>
      </c>
      <c r="R39" s="15">
        <f>P39-Q39</f>
        <v>17.965257959100001</v>
      </c>
      <c r="S39" s="12">
        <f>D39-E39</f>
        <v>121760221</v>
      </c>
      <c r="T39" s="16"/>
    </row>
    <row r="41" spans="1:2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 t="s">
        <v>75</v>
      </c>
      <c r="Q41" s="3"/>
      <c r="R41" s="3"/>
      <c r="S41" s="3"/>
      <c r="T41" s="3"/>
    </row>
    <row r="42" spans="1:20" x14ac:dyDescent="0.25">
      <c r="A42" s="3"/>
      <c r="B42" s="3"/>
      <c r="C42" s="3" t="s">
        <v>76</v>
      </c>
      <c r="D42" s="3"/>
      <c r="E42" s="3"/>
      <c r="F42" s="3"/>
      <c r="G42" s="3" t="s">
        <v>100</v>
      </c>
      <c r="H42" s="3"/>
      <c r="I42" s="3"/>
      <c r="J42" s="3"/>
      <c r="K42" s="3"/>
      <c r="L42" s="3"/>
      <c r="M42" s="3"/>
      <c r="N42" s="3"/>
      <c r="O42" s="3"/>
      <c r="P42" s="3" t="s">
        <v>101</v>
      </c>
      <c r="Q42" s="3"/>
      <c r="R42" s="3"/>
      <c r="S42" s="3"/>
      <c r="T42" s="3"/>
    </row>
    <row r="43" spans="1:20" x14ac:dyDescent="0.25">
      <c r="A43" s="3"/>
      <c r="B43" s="3"/>
      <c r="C43" s="3" t="s">
        <v>77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 t="s">
        <v>154</v>
      </c>
      <c r="Q43" s="3"/>
      <c r="R43" s="3"/>
      <c r="S43" s="3"/>
      <c r="T43" s="3"/>
    </row>
    <row r="47" spans="1:20" x14ac:dyDescent="0.25">
      <c r="A47" s="17"/>
      <c r="B47" s="17"/>
      <c r="C47" s="17" t="s">
        <v>78</v>
      </c>
      <c r="D47" s="17"/>
      <c r="E47" s="17"/>
      <c r="F47" s="17"/>
      <c r="G47" s="17" t="s">
        <v>103</v>
      </c>
      <c r="H47" s="17"/>
      <c r="I47" s="17"/>
      <c r="J47" s="17"/>
      <c r="K47" s="17"/>
      <c r="L47" s="17"/>
      <c r="M47" s="17"/>
      <c r="N47" s="17"/>
      <c r="O47" s="17"/>
      <c r="P47" s="17" t="s">
        <v>202</v>
      </c>
      <c r="Q47" s="17"/>
      <c r="R47" s="17"/>
      <c r="S47" s="17"/>
      <c r="T47" s="17"/>
    </row>
    <row r="48" spans="1:20" x14ac:dyDescent="0.25">
      <c r="A48" s="3"/>
      <c r="B48" s="3"/>
      <c r="C48" s="3" t="s">
        <v>79</v>
      </c>
      <c r="D48" s="3"/>
      <c r="E48" s="3"/>
      <c r="F48" s="3"/>
      <c r="G48" s="3" t="s">
        <v>105</v>
      </c>
      <c r="H48" s="3"/>
      <c r="I48" s="3"/>
      <c r="J48" s="3"/>
      <c r="K48" s="3"/>
      <c r="L48" s="3"/>
      <c r="M48" s="3"/>
      <c r="N48" s="3"/>
      <c r="O48" s="3"/>
      <c r="P48" s="3" t="s">
        <v>203</v>
      </c>
      <c r="Q48" s="3"/>
      <c r="R48" s="3"/>
      <c r="S48" s="3"/>
      <c r="T48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workbookViewId="0">
      <selection activeCell="A46" sqref="A46:T46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200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55</v>
      </c>
      <c r="C11" s="18" t="s">
        <v>192</v>
      </c>
      <c r="D11" s="20">
        <v>100457900</v>
      </c>
      <c r="E11" s="20">
        <v>87435690</v>
      </c>
      <c r="F11" s="21">
        <v>3.3146269999999999E-2</v>
      </c>
      <c r="G11" s="22">
        <v>100</v>
      </c>
      <c r="H11" s="22">
        <v>100</v>
      </c>
      <c r="I11" s="23">
        <v>0</v>
      </c>
      <c r="J11" s="24">
        <v>3.3146270000000002</v>
      </c>
      <c r="K11" s="24">
        <v>3.3146270000000002</v>
      </c>
      <c r="L11" s="19">
        <v>0</v>
      </c>
      <c r="M11" s="22">
        <v>100</v>
      </c>
      <c r="N11" s="22">
        <v>87.04</v>
      </c>
      <c r="O11" s="23">
        <v>12.96</v>
      </c>
      <c r="P11" s="24">
        <v>3.3146270000000002</v>
      </c>
      <c r="Q11" s="24">
        <v>2.8850513408</v>
      </c>
      <c r="R11" s="19">
        <v>0.43</v>
      </c>
      <c r="S11" s="20">
        <f>D11-E11</f>
        <v>13022210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140.25" x14ac:dyDescent="0.25">
      <c r="A13" s="18"/>
      <c r="B13" s="18" t="s">
        <v>174</v>
      </c>
      <c r="C13" s="18" t="s">
        <v>211</v>
      </c>
      <c r="D13" s="20">
        <v>2000000</v>
      </c>
      <c r="E13" s="20">
        <v>1971693</v>
      </c>
      <c r="F13" s="21">
        <v>6.5990000000000005E-4</v>
      </c>
      <c r="G13" s="22">
        <v>100</v>
      </c>
      <c r="H13" s="22">
        <v>100</v>
      </c>
      <c r="I13" s="23">
        <v>0</v>
      </c>
      <c r="J13" s="24">
        <v>6.5989999999999993E-2</v>
      </c>
      <c r="K13" s="24">
        <v>6.5989999999999993E-2</v>
      </c>
      <c r="L13" s="19">
        <v>0</v>
      </c>
      <c r="M13" s="22">
        <v>100</v>
      </c>
      <c r="N13" s="22">
        <v>98.58</v>
      </c>
      <c r="O13" s="23">
        <v>1.42</v>
      </c>
      <c r="P13" s="24">
        <v>6.5989999999999993E-2</v>
      </c>
      <c r="Q13" s="24">
        <v>6.5052942000000002E-2</v>
      </c>
      <c r="R13" s="19">
        <v>0</v>
      </c>
      <c r="S13" s="20">
        <f>D13-E13</f>
        <v>28307</v>
      </c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38.25" x14ac:dyDescent="0.25">
      <c r="A15" s="18"/>
      <c r="B15" s="18"/>
      <c r="C15" s="18" t="s">
        <v>93</v>
      </c>
      <c r="D15" s="20">
        <v>720900</v>
      </c>
      <c r="E15" s="20">
        <v>414900</v>
      </c>
      <c r="F15" s="21">
        <v>2.3786E-4</v>
      </c>
      <c r="G15" s="22">
        <v>100</v>
      </c>
      <c r="H15" s="22">
        <v>100</v>
      </c>
      <c r="I15" s="23">
        <v>0</v>
      </c>
      <c r="J15" s="24">
        <v>2.3786000000000002E-2</v>
      </c>
      <c r="K15" s="24">
        <v>2.3786000000000002E-2</v>
      </c>
      <c r="L15" s="19">
        <v>0</v>
      </c>
      <c r="M15" s="22">
        <v>100</v>
      </c>
      <c r="N15" s="22">
        <v>57.55</v>
      </c>
      <c r="O15" s="23">
        <v>42.45</v>
      </c>
      <c r="P15" s="24">
        <v>2.3786000000000002E-2</v>
      </c>
      <c r="Q15" s="24">
        <v>1.3688842999999999E-2</v>
      </c>
      <c r="R15" s="19">
        <v>0.01</v>
      </c>
      <c r="S15" s="20">
        <f>D15-E15</f>
        <v>306000</v>
      </c>
      <c r="T15" s="18"/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38.25" x14ac:dyDescent="0.25">
      <c r="A17" s="18"/>
      <c r="B17" s="18"/>
      <c r="C17" s="18" t="s">
        <v>95</v>
      </c>
      <c r="D17" s="20">
        <v>1730000</v>
      </c>
      <c r="E17" s="20">
        <v>1578000</v>
      </c>
      <c r="F17" s="21">
        <v>5.7081999999999999E-4</v>
      </c>
      <c r="G17" s="22">
        <v>100</v>
      </c>
      <c r="H17" s="22">
        <v>100</v>
      </c>
      <c r="I17" s="23">
        <v>0</v>
      </c>
      <c r="J17" s="24">
        <v>5.7082000000000001E-2</v>
      </c>
      <c r="K17" s="24">
        <v>5.7082000000000001E-2</v>
      </c>
      <c r="L17" s="19">
        <v>0</v>
      </c>
      <c r="M17" s="22">
        <v>100</v>
      </c>
      <c r="N17" s="22">
        <v>91.21</v>
      </c>
      <c r="O17" s="23">
        <v>8.7899999999999991</v>
      </c>
      <c r="P17" s="24">
        <v>5.7082000000000001E-2</v>
      </c>
      <c r="Q17" s="24">
        <v>5.20644922E-2</v>
      </c>
      <c r="R17" s="19">
        <v>0.01</v>
      </c>
      <c r="S17" s="20">
        <f>D17-E17</f>
        <v>152000</v>
      </c>
      <c r="T17" s="18" t="s">
        <v>212</v>
      </c>
    </row>
    <row r="18" spans="1:2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38.25" x14ac:dyDescent="0.25">
      <c r="A19" s="18"/>
      <c r="B19" s="18"/>
      <c r="C19" s="18" t="s">
        <v>97</v>
      </c>
      <c r="D19" s="20">
        <v>1216000</v>
      </c>
      <c r="E19" s="20">
        <v>1160000</v>
      </c>
      <c r="F19" s="21">
        <v>4.0121999999999998E-4</v>
      </c>
      <c r="G19" s="22">
        <v>100</v>
      </c>
      <c r="H19" s="22">
        <v>100</v>
      </c>
      <c r="I19" s="23">
        <v>0</v>
      </c>
      <c r="J19" s="24">
        <v>4.0121999999999998E-2</v>
      </c>
      <c r="K19" s="24">
        <v>4.0121999999999998E-2</v>
      </c>
      <c r="L19" s="19">
        <v>0</v>
      </c>
      <c r="M19" s="22">
        <v>100</v>
      </c>
      <c r="N19" s="22">
        <v>95.39</v>
      </c>
      <c r="O19" s="23">
        <v>4.6100000000000003</v>
      </c>
      <c r="P19" s="24">
        <v>4.0121999999999998E-2</v>
      </c>
      <c r="Q19" s="24">
        <v>3.8272375800000001E-2</v>
      </c>
      <c r="R19" s="19">
        <v>0</v>
      </c>
      <c r="S19" s="20">
        <f>D19-E19</f>
        <v>56000</v>
      </c>
      <c r="T19" s="18" t="s">
        <v>213</v>
      </c>
    </row>
    <row r="20" spans="1:2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51" x14ac:dyDescent="0.25">
      <c r="A21" s="18"/>
      <c r="B21" s="18"/>
      <c r="C21" s="18" t="s">
        <v>147</v>
      </c>
      <c r="D21" s="20">
        <v>776000</v>
      </c>
      <c r="E21" s="20">
        <v>490000</v>
      </c>
      <c r="F21" s="21">
        <v>2.5604000000000002E-4</v>
      </c>
      <c r="G21" s="22">
        <v>100</v>
      </c>
      <c r="H21" s="22">
        <v>100</v>
      </c>
      <c r="I21" s="23">
        <v>0</v>
      </c>
      <c r="J21" s="24">
        <v>2.5603999999999998E-2</v>
      </c>
      <c r="K21" s="24">
        <v>2.5603999999999998E-2</v>
      </c>
      <c r="L21" s="19">
        <v>0</v>
      </c>
      <c r="M21" s="22">
        <v>100</v>
      </c>
      <c r="N21" s="22">
        <v>63.14</v>
      </c>
      <c r="O21" s="23">
        <v>36.86</v>
      </c>
      <c r="P21" s="24">
        <v>2.5603999999999998E-2</v>
      </c>
      <c r="Q21" s="24">
        <v>1.61663656E-2</v>
      </c>
      <c r="R21" s="19">
        <v>0.01</v>
      </c>
      <c r="S21" s="20">
        <f>D21-E21</f>
        <v>286000</v>
      </c>
      <c r="T21" s="18" t="s">
        <v>210</v>
      </c>
    </row>
    <row r="22" spans="1:2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25.5" x14ac:dyDescent="0.25">
      <c r="A23" s="18"/>
      <c r="B23" s="18"/>
      <c r="C23" s="18" t="s">
        <v>98</v>
      </c>
      <c r="D23" s="20">
        <v>1350000</v>
      </c>
      <c r="E23" s="20">
        <v>645000</v>
      </c>
      <c r="F23" s="21">
        <v>4.4544000000000002E-4</v>
      </c>
      <c r="G23" s="22">
        <v>100</v>
      </c>
      <c r="H23" s="22">
        <v>100</v>
      </c>
      <c r="I23" s="23">
        <v>0</v>
      </c>
      <c r="J23" s="24">
        <v>4.4544E-2</v>
      </c>
      <c r="K23" s="24">
        <v>4.4544E-2</v>
      </c>
      <c r="L23" s="19">
        <v>0</v>
      </c>
      <c r="M23" s="22">
        <v>100</v>
      </c>
      <c r="N23" s="22">
        <v>47.78</v>
      </c>
      <c r="O23" s="23">
        <v>52.22</v>
      </c>
      <c r="P23" s="24">
        <v>4.4544E-2</v>
      </c>
      <c r="Q23" s="24">
        <v>2.12831232E-2</v>
      </c>
      <c r="R23" s="19">
        <v>0.02</v>
      </c>
      <c r="S23" s="20">
        <f>D23-E23</f>
        <v>705000</v>
      </c>
      <c r="T23" s="18" t="s">
        <v>214</v>
      </c>
    </row>
    <row r="24" spans="1:2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ht="25.5" x14ac:dyDescent="0.25">
      <c r="A25" s="18"/>
      <c r="B25" s="18"/>
      <c r="C25" s="18" t="s">
        <v>215</v>
      </c>
      <c r="D25" s="20">
        <v>10500000</v>
      </c>
      <c r="E25" s="20">
        <v>10500000</v>
      </c>
      <c r="F25" s="21">
        <v>3.4644900000000002E-3</v>
      </c>
      <c r="G25" s="22">
        <v>100</v>
      </c>
      <c r="H25" s="22">
        <v>100</v>
      </c>
      <c r="I25" s="23">
        <v>0</v>
      </c>
      <c r="J25" s="24">
        <v>0.34644900000000001</v>
      </c>
      <c r="K25" s="24">
        <v>0.34644900000000001</v>
      </c>
      <c r="L25" s="19">
        <v>0</v>
      </c>
      <c r="M25" s="22">
        <v>100</v>
      </c>
      <c r="N25" s="22">
        <v>100</v>
      </c>
      <c r="O25" s="23">
        <v>0</v>
      </c>
      <c r="P25" s="24">
        <v>0.34644900000000001</v>
      </c>
      <c r="Q25" s="24">
        <v>0.34644900000000001</v>
      </c>
      <c r="R25" s="19">
        <v>0</v>
      </c>
      <c r="S25" s="20">
        <f>D25-E25</f>
        <v>0</v>
      </c>
      <c r="T25" s="18"/>
    </row>
    <row r="26" spans="1:20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ht="25.5" x14ac:dyDescent="0.25">
      <c r="A27" s="18"/>
      <c r="B27" s="18"/>
      <c r="C27" s="18" t="s">
        <v>216</v>
      </c>
      <c r="D27" s="20">
        <v>3000000</v>
      </c>
      <c r="E27" s="20">
        <v>3000000</v>
      </c>
      <c r="F27" s="21">
        <v>9.8985999999999996E-4</v>
      </c>
      <c r="G27" s="22">
        <v>100</v>
      </c>
      <c r="H27" s="22">
        <v>100</v>
      </c>
      <c r="I27" s="23">
        <v>0</v>
      </c>
      <c r="J27" s="24">
        <v>9.8986000000000005E-2</v>
      </c>
      <c r="K27" s="24">
        <v>9.8986000000000005E-2</v>
      </c>
      <c r="L27" s="19">
        <v>0</v>
      </c>
      <c r="M27" s="22">
        <v>100</v>
      </c>
      <c r="N27" s="22">
        <v>100</v>
      </c>
      <c r="O27" s="23">
        <v>0</v>
      </c>
      <c r="P27" s="24">
        <v>9.8986000000000005E-2</v>
      </c>
      <c r="Q27" s="24">
        <v>9.8986000000000005E-2</v>
      </c>
      <c r="R27" s="19">
        <v>0</v>
      </c>
      <c r="S27" s="20">
        <f>D27-E27</f>
        <v>0</v>
      </c>
      <c r="T27" s="18"/>
    </row>
    <row r="28" spans="1:20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0" ht="51" x14ac:dyDescent="0.25">
      <c r="A29" s="18"/>
      <c r="B29" s="18"/>
      <c r="C29" s="18" t="s">
        <v>217</v>
      </c>
      <c r="D29" s="20">
        <v>78000000</v>
      </c>
      <c r="E29" s="20">
        <v>0</v>
      </c>
      <c r="F29" s="21">
        <v>2.5736249999999999E-2</v>
      </c>
      <c r="G29" s="22">
        <v>100</v>
      </c>
      <c r="H29" s="22">
        <v>0</v>
      </c>
      <c r="I29" s="23">
        <v>100</v>
      </c>
      <c r="J29" s="24">
        <v>2.5736249999999998</v>
      </c>
      <c r="K29" s="24">
        <v>0</v>
      </c>
      <c r="L29" s="19">
        <v>2.57</v>
      </c>
      <c r="M29" s="22">
        <v>100</v>
      </c>
      <c r="N29" s="22">
        <v>0</v>
      </c>
      <c r="O29" s="23">
        <v>100</v>
      </c>
      <c r="P29" s="24">
        <v>2.5736249999999998</v>
      </c>
      <c r="Q29" s="24">
        <v>0</v>
      </c>
      <c r="R29" s="19">
        <v>2.57</v>
      </c>
      <c r="S29" s="20">
        <f>D29-E29</f>
        <v>78000000</v>
      </c>
      <c r="T29" s="18"/>
    </row>
    <row r="30" spans="1:20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1:20" ht="25.5" x14ac:dyDescent="0.25">
      <c r="A31" s="18"/>
      <c r="B31" s="18"/>
      <c r="C31" s="18" t="s">
        <v>218</v>
      </c>
      <c r="D31" s="20">
        <v>20994000</v>
      </c>
      <c r="E31" s="20">
        <v>7875420</v>
      </c>
      <c r="F31" s="21">
        <v>6.9270099999999999E-3</v>
      </c>
      <c r="G31" s="22">
        <v>100</v>
      </c>
      <c r="H31" s="22">
        <v>100</v>
      </c>
      <c r="I31" s="23">
        <v>0</v>
      </c>
      <c r="J31" s="24">
        <v>0.69270100000000001</v>
      </c>
      <c r="K31" s="24">
        <v>0.69270100000000001</v>
      </c>
      <c r="L31" s="19">
        <v>0</v>
      </c>
      <c r="M31" s="22">
        <v>100</v>
      </c>
      <c r="N31" s="22">
        <v>37.51</v>
      </c>
      <c r="O31" s="23">
        <v>62.49</v>
      </c>
      <c r="P31" s="24">
        <v>0.69270100000000001</v>
      </c>
      <c r="Q31" s="24">
        <v>0.25983214510000002</v>
      </c>
      <c r="R31" s="19">
        <v>0.43</v>
      </c>
      <c r="S31" s="20">
        <f>D31-E31</f>
        <v>13118580</v>
      </c>
      <c r="T31" s="18" t="s">
        <v>219</v>
      </c>
    </row>
    <row r="32" spans="1:20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pans="1:20" ht="38.25" x14ac:dyDescent="0.25">
      <c r="A33" s="18"/>
      <c r="B33" s="18"/>
      <c r="C33" s="18" t="s">
        <v>220</v>
      </c>
      <c r="D33" s="20">
        <v>10000000</v>
      </c>
      <c r="E33" s="20">
        <v>4500000</v>
      </c>
      <c r="F33" s="21">
        <v>3.2995199999999998E-3</v>
      </c>
      <c r="G33" s="22">
        <v>100</v>
      </c>
      <c r="H33" s="22">
        <v>100</v>
      </c>
      <c r="I33" s="23">
        <v>0</v>
      </c>
      <c r="J33" s="24">
        <v>0.32995200000000002</v>
      </c>
      <c r="K33" s="24">
        <v>0.32995200000000002</v>
      </c>
      <c r="L33" s="19">
        <v>0</v>
      </c>
      <c r="M33" s="22">
        <v>100</v>
      </c>
      <c r="N33" s="22">
        <v>45</v>
      </c>
      <c r="O33" s="23">
        <v>55</v>
      </c>
      <c r="P33" s="24">
        <v>0.32995200000000002</v>
      </c>
      <c r="Q33" s="24">
        <v>0.14847840000000001</v>
      </c>
      <c r="R33" s="19">
        <v>0.18</v>
      </c>
      <c r="S33" s="20">
        <f>D33-E33</f>
        <v>5500000</v>
      </c>
      <c r="T33" s="18"/>
    </row>
    <row r="34" spans="1:20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</row>
    <row r="35" spans="1:20" ht="38.25" x14ac:dyDescent="0.25">
      <c r="A35" s="18"/>
      <c r="B35" s="18"/>
      <c r="C35" s="18" t="s">
        <v>221</v>
      </c>
      <c r="D35" s="20">
        <v>2800000000</v>
      </c>
      <c r="E35" s="20">
        <v>1957000000</v>
      </c>
      <c r="F35" s="21">
        <v>0.92386531999999999</v>
      </c>
      <c r="G35" s="22">
        <v>100</v>
      </c>
      <c r="H35" s="22">
        <v>100</v>
      </c>
      <c r="I35" s="23">
        <v>0</v>
      </c>
      <c r="J35" s="24">
        <v>92.386532000000003</v>
      </c>
      <c r="K35" s="24">
        <v>92.386532000000003</v>
      </c>
      <c r="L35" s="19">
        <v>0</v>
      </c>
      <c r="M35" s="22">
        <v>100</v>
      </c>
      <c r="N35" s="22">
        <v>69.89</v>
      </c>
      <c r="O35" s="23">
        <v>30.11</v>
      </c>
      <c r="P35" s="24">
        <v>92.386532000000003</v>
      </c>
      <c r="Q35" s="24">
        <v>64.568947214800005</v>
      </c>
      <c r="R35" s="19">
        <v>27.82</v>
      </c>
      <c r="S35" s="20">
        <f>D35-E35</f>
        <v>843000000</v>
      </c>
      <c r="T35" s="18"/>
    </row>
    <row r="36" spans="1:20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x14ac:dyDescent="0.25">
      <c r="A37" s="11"/>
      <c r="B37" s="11"/>
      <c r="C37" s="11"/>
      <c r="D37" s="12">
        <f>SUM(D11:D35)</f>
        <v>3030744800</v>
      </c>
      <c r="E37" s="12">
        <f>SUM(E11:E35)</f>
        <v>2076570703</v>
      </c>
      <c r="F37" s="13">
        <f>SUM(F11:F35)</f>
        <v>1</v>
      </c>
      <c r="G37" s="16"/>
      <c r="H37" s="16"/>
      <c r="I37" s="16"/>
      <c r="J37" s="15">
        <f>SUM(J11:J35)</f>
        <v>100</v>
      </c>
      <c r="K37" s="15">
        <f>SUM(K11:K35)</f>
        <v>97.426374999999993</v>
      </c>
      <c r="L37" s="15">
        <f>J37-K37</f>
        <v>2.5736249999999998</v>
      </c>
      <c r="M37" s="16"/>
      <c r="N37" s="16"/>
      <c r="O37" s="16"/>
      <c r="P37" s="15">
        <f>SUM(P11:P35)</f>
        <v>100</v>
      </c>
      <c r="Q37" s="15">
        <f>SUM(Q11:Q35)</f>
        <v>68.514272242499999</v>
      </c>
      <c r="R37" s="15">
        <f>P37-Q37</f>
        <v>31.485727757500001</v>
      </c>
      <c r="S37" s="12">
        <f>D37-E37</f>
        <v>954174097</v>
      </c>
      <c r="T37" s="16"/>
    </row>
    <row r="39" spans="1:2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 t="s">
        <v>75</v>
      </c>
      <c r="Q39" s="3"/>
      <c r="R39" s="3"/>
      <c r="S39" s="3"/>
      <c r="T39" s="3"/>
    </row>
    <row r="40" spans="1:20" x14ac:dyDescent="0.25">
      <c r="A40" s="3"/>
      <c r="B40" s="3"/>
      <c r="C40" s="3" t="s">
        <v>76</v>
      </c>
      <c r="D40" s="3"/>
      <c r="E40" s="3"/>
      <c r="F40" s="3"/>
      <c r="G40" s="3" t="s">
        <v>100</v>
      </c>
      <c r="H40" s="3"/>
      <c r="I40" s="3"/>
      <c r="J40" s="3"/>
      <c r="K40" s="3"/>
      <c r="L40" s="3"/>
      <c r="M40" s="3"/>
      <c r="N40" s="3"/>
      <c r="O40" s="3"/>
      <c r="P40" s="3" t="s">
        <v>101</v>
      </c>
      <c r="Q40" s="3"/>
      <c r="R40" s="3"/>
      <c r="S40" s="3"/>
      <c r="T40" s="3"/>
    </row>
    <row r="41" spans="1:20" x14ac:dyDescent="0.25">
      <c r="A41" s="3"/>
      <c r="B41" s="3"/>
      <c r="C41" s="3" t="s">
        <v>77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 t="s">
        <v>177</v>
      </c>
      <c r="Q41" s="3"/>
      <c r="R41" s="3"/>
      <c r="S41" s="3"/>
      <c r="T41" s="3"/>
    </row>
    <row r="45" spans="1:20" x14ac:dyDescent="0.25">
      <c r="A45" s="17"/>
      <c r="B45" s="17"/>
      <c r="C45" s="17" t="s">
        <v>78</v>
      </c>
      <c r="D45" s="17"/>
      <c r="E45" s="17"/>
      <c r="F45" s="17"/>
      <c r="G45" s="17" t="s">
        <v>103</v>
      </c>
      <c r="H45" s="17"/>
      <c r="I45" s="17"/>
      <c r="J45" s="17"/>
      <c r="K45" s="17"/>
      <c r="L45" s="17"/>
      <c r="M45" s="17"/>
      <c r="N45" s="17"/>
      <c r="O45" s="17"/>
      <c r="P45" s="17" t="s">
        <v>202</v>
      </c>
      <c r="Q45" s="17"/>
      <c r="R45" s="17"/>
      <c r="S45" s="17"/>
      <c r="T45" s="17"/>
    </row>
    <row r="46" spans="1:20" x14ac:dyDescent="0.25">
      <c r="A46" s="3"/>
      <c r="B46" s="3"/>
      <c r="C46" s="3" t="s">
        <v>79</v>
      </c>
      <c r="D46" s="3"/>
      <c r="E46" s="3"/>
      <c r="F46" s="3"/>
      <c r="G46" s="3" t="s">
        <v>105</v>
      </c>
      <c r="H46" s="3"/>
      <c r="I46" s="3"/>
      <c r="J46" s="3"/>
      <c r="K46" s="3"/>
      <c r="L46" s="3"/>
      <c r="M46" s="3"/>
      <c r="N46" s="3"/>
      <c r="O46" s="3"/>
      <c r="P46" s="3" t="s">
        <v>203</v>
      </c>
      <c r="Q46" s="3"/>
      <c r="R46" s="3"/>
      <c r="S46" s="3"/>
      <c r="T46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A24" sqref="A24:T24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200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55</v>
      </c>
      <c r="C11" s="18" t="s">
        <v>93</v>
      </c>
      <c r="D11" s="20">
        <v>500000</v>
      </c>
      <c r="E11" s="20">
        <v>375000</v>
      </c>
      <c r="F11" s="21">
        <v>0.11111111</v>
      </c>
      <c r="G11" s="22">
        <v>100</v>
      </c>
      <c r="H11" s="22">
        <v>100</v>
      </c>
      <c r="I11" s="23">
        <v>0</v>
      </c>
      <c r="J11" s="24">
        <v>11.111110999999999</v>
      </c>
      <c r="K11" s="24">
        <v>11.111110999999999</v>
      </c>
      <c r="L11" s="19">
        <v>0</v>
      </c>
      <c r="M11" s="22">
        <v>100</v>
      </c>
      <c r="N11" s="22">
        <v>75</v>
      </c>
      <c r="O11" s="23">
        <v>25</v>
      </c>
      <c r="P11" s="24">
        <v>11.111110999999999</v>
      </c>
      <c r="Q11" s="24">
        <v>8.3333332500000008</v>
      </c>
      <c r="R11" s="19">
        <v>2.78</v>
      </c>
      <c r="S11" s="20">
        <f>D11-E11</f>
        <v>125000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165.75" x14ac:dyDescent="0.25">
      <c r="A13" s="18"/>
      <c r="B13" s="18" t="s">
        <v>222</v>
      </c>
      <c r="C13" s="18" t="s">
        <v>147</v>
      </c>
      <c r="D13" s="20">
        <v>4000000</v>
      </c>
      <c r="E13" s="20">
        <v>0</v>
      </c>
      <c r="F13" s="21">
        <v>0.88888889000000004</v>
      </c>
      <c r="G13" s="22">
        <v>50</v>
      </c>
      <c r="H13" s="22">
        <v>0</v>
      </c>
      <c r="I13" s="23">
        <v>50</v>
      </c>
      <c r="J13" s="24">
        <v>44.444444500000003</v>
      </c>
      <c r="K13" s="24">
        <v>0</v>
      </c>
      <c r="L13" s="19">
        <v>44.44</v>
      </c>
      <c r="M13" s="22">
        <v>50</v>
      </c>
      <c r="N13" s="22">
        <v>0</v>
      </c>
      <c r="O13" s="23">
        <v>50</v>
      </c>
      <c r="P13" s="24">
        <v>44.444444500000003</v>
      </c>
      <c r="Q13" s="24">
        <v>0</v>
      </c>
      <c r="R13" s="19">
        <v>44.44</v>
      </c>
      <c r="S13" s="20">
        <f>D13-E13</f>
        <v>4000000</v>
      </c>
      <c r="T13" s="18"/>
    </row>
    <row r="14" spans="1:20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5">
      <c r="A15" s="11"/>
      <c r="B15" s="11"/>
      <c r="C15" s="11"/>
      <c r="D15" s="12">
        <f>SUM(D11:D13)</f>
        <v>4500000</v>
      </c>
      <c r="E15" s="12">
        <f>SUM(E11:E13)</f>
        <v>375000</v>
      </c>
      <c r="F15" s="13">
        <f>SUM(F11:F13)</f>
        <v>1</v>
      </c>
      <c r="G15" s="16"/>
      <c r="H15" s="16"/>
      <c r="I15" s="16"/>
      <c r="J15" s="15">
        <f>SUM(J11:J13)</f>
        <v>55.555555499999997</v>
      </c>
      <c r="K15" s="15">
        <f>SUM(K11:K13)</f>
        <v>11.111110999999999</v>
      </c>
      <c r="L15" s="15">
        <f>J15-K15</f>
        <v>44.444444500000003</v>
      </c>
      <c r="M15" s="16"/>
      <c r="N15" s="16"/>
      <c r="O15" s="16"/>
      <c r="P15" s="15">
        <f>SUM(P11:P13)</f>
        <v>55.555555499999997</v>
      </c>
      <c r="Q15" s="15">
        <f>SUM(Q11:Q13)</f>
        <v>8.3333332500000008</v>
      </c>
      <c r="R15" s="15">
        <f>P15-Q15</f>
        <v>47.222222250000002</v>
      </c>
      <c r="S15" s="12">
        <f>D15-E15</f>
        <v>4125000</v>
      </c>
      <c r="T15" s="16"/>
    </row>
    <row r="17" spans="1:2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 t="s">
        <v>75</v>
      </c>
      <c r="Q17" s="3"/>
      <c r="R17" s="3"/>
      <c r="S17" s="3"/>
      <c r="T17" s="3"/>
    </row>
    <row r="18" spans="1:20" x14ac:dyDescent="0.25">
      <c r="A18" s="3"/>
      <c r="B18" s="3"/>
      <c r="C18" s="3" t="s">
        <v>76</v>
      </c>
      <c r="D18" s="3"/>
      <c r="E18" s="3"/>
      <c r="F18" s="3"/>
      <c r="G18" s="3" t="s">
        <v>100</v>
      </c>
      <c r="H18" s="3"/>
      <c r="I18" s="3"/>
      <c r="J18" s="3"/>
      <c r="K18" s="3"/>
      <c r="L18" s="3"/>
      <c r="M18" s="3"/>
      <c r="N18" s="3"/>
      <c r="O18" s="3"/>
      <c r="P18" s="3" t="s">
        <v>101</v>
      </c>
      <c r="Q18" s="3"/>
      <c r="R18" s="3"/>
      <c r="S18" s="3"/>
      <c r="T18" s="3"/>
    </row>
    <row r="19" spans="1:20" x14ac:dyDescent="0.25">
      <c r="A19" s="3"/>
      <c r="B19" s="3"/>
      <c r="C19" s="3" t="s">
        <v>77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223</v>
      </c>
      <c r="Q19" s="3"/>
      <c r="R19" s="3"/>
      <c r="S19" s="3"/>
      <c r="T19" s="3"/>
    </row>
    <row r="23" spans="1:20" x14ac:dyDescent="0.25">
      <c r="A23" s="17"/>
      <c r="B23" s="17"/>
      <c r="C23" s="17" t="s">
        <v>78</v>
      </c>
      <c r="D23" s="17"/>
      <c r="E23" s="17"/>
      <c r="F23" s="17"/>
      <c r="G23" s="17" t="s">
        <v>103</v>
      </c>
      <c r="H23" s="17"/>
      <c r="I23" s="17"/>
      <c r="J23" s="17"/>
      <c r="K23" s="17"/>
      <c r="L23" s="17"/>
      <c r="M23" s="17"/>
      <c r="N23" s="17"/>
      <c r="O23" s="17"/>
      <c r="P23" s="17" t="s">
        <v>202</v>
      </c>
      <c r="Q23" s="17"/>
      <c r="R23" s="17"/>
      <c r="S23" s="17"/>
      <c r="T23" s="17"/>
    </row>
    <row r="24" spans="1:20" x14ac:dyDescent="0.25">
      <c r="A24" s="3"/>
      <c r="B24" s="3"/>
      <c r="C24" s="3" t="s">
        <v>79</v>
      </c>
      <c r="D24" s="3"/>
      <c r="E24" s="3"/>
      <c r="F24" s="3"/>
      <c r="G24" s="3" t="s">
        <v>105</v>
      </c>
      <c r="H24" s="3"/>
      <c r="I24" s="3"/>
      <c r="J24" s="3"/>
      <c r="K24" s="3"/>
      <c r="L24" s="3"/>
      <c r="M24" s="3"/>
      <c r="N24" s="3"/>
      <c r="O24" s="3"/>
      <c r="P24" s="3" t="s">
        <v>203</v>
      </c>
      <c r="Q24" s="3"/>
      <c r="R24" s="3"/>
      <c r="S24" s="3"/>
      <c r="T24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A24" sqref="A24:T24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224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95</v>
      </c>
      <c r="D11" s="20">
        <v>2072000</v>
      </c>
      <c r="E11" s="20">
        <v>1904000</v>
      </c>
      <c r="F11" s="21">
        <v>0.72255544999999999</v>
      </c>
      <c r="G11" s="22">
        <v>100</v>
      </c>
      <c r="H11" s="22">
        <v>100</v>
      </c>
      <c r="I11" s="23">
        <v>0</v>
      </c>
      <c r="J11" s="24">
        <v>72.255544999999998</v>
      </c>
      <c r="K11" s="24">
        <v>72.255544999999998</v>
      </c>
      <c r="L11" s="19">
        <v>0</v>
      </c>
      <c r="M11" s="22">
        <v>100</v>
      </c>
      <c r="N11" s="22">
        <v>91.89</v>
      </c>
      <c r="O11" s="23">
        <v>8.11</v>
      </c>
      <c r="P11" s="24">
        <v>72.255544999999998</v>
      </c>
      <c r="Q11" s="24">
        <v>66.395620300499999</v>
      </c>
      <c r="R11" s="19">
        <v>5.86</v>
      </c>
      <c r="S11" s="20">
        <f>D11-E11</f>
        <v>168000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89.25" x14ac:dyDescent="0.25">
      <c r="A13" s="18"/>
      <c r="B13" s="18" t="s">
        <v>225</v>
      </c>
      <c r="C13" s="18" t="s">
        <v>97</v>
      </c>
      <c r="D13" s="20">
        <v>795600</v>
      </c>
      <c r="E13" s="20">
        <v>720000</v>
      </c>
      <c r="F13" s="21">
        <v>0.27744455000000001</v>
      </c>
      <c r="G13" s="22">
        <v>100</v>
      </c>
      <c r="H13" s="22">
        <v>100</v>
      </c>
      <c r="I13" s="23">
        <v>0</v>
      </c>
      <c r="J13" s="24">
        <v>27.744454999999999</v>
      </c>
      <c r="K13" s="24">
        <v>27.744454999999999</v>
      </c>
      <c r="L13" s="19">
        <v>0</v>
      </c>
      <c r="M13" s="22">
        <v>100</v>
      </c>
      <c r="N13" s="22">
        <v>90.5</v>
      </c>
      <c r="O13" s="23">
        <v>9.5</v>
      </c>
      <c r="P13" s="24">
        <v>27.744454999999999</v>
      </c>
      <c r="Q13" s="24">
        <v>25.108731774999999</v>
      </c>
      <c r="R13" s="19">
        <v>2.64</v>
      </c>
      <c r="S13" s="20">
        <f>D13-E13</f>
        <v>75600</v>
      </c>
      <c r="T13" s="18"/>
    </row>
    <row r="14" spans="1:20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5">
      <c r="A15" s="11"/>
      <c r="B15" s="11"/>
      <c r="C15" s="11"/>
      <c r="D15" s="12">
        <f>SUM(D11:D13)</f>
        <v>2867600</v>
      </c>
      <c r="E15" s="12">
        <f>SUM(E11:E13)</f>
        <v>2624000</v>
      </c>
      <c r="F15" s="13">
        <f>SUM(F11:F13)</f>
        <v>1</v>
      </c>
      <c r="G15" s="16"/>
      <c r="H15" s="16"/>
      <c r="I15" s="16"/>
      <c r="J15" s="15">
        <f>SUM(J11:J13)</f>
        <v>100</v>
      </c>
      <c r="K15" s="15">
        <f>SUM(K11:K13)</f>
        <v>100</v>
      </c>
      <c r="L15" s="15">
        <f>J15-K15</f>
        <v>0</v>
      </c>
      <c r="M15" s="16"/>
      <c r="N15" s="16"/>
      <c r="O15" s="16"/>
      <c r="P15" s="15">
        <f>SUM(P11:P13)</f>
        <v>100</v>
      </c>
      <c r="Q15" s="15">
        <f>SUM(Q11:Q13)</f>
        <v>91.504352075499995</v>
      </c>
      <c r="R15" s="15">
        <f>P15-Q15</f>
        <v>8.4956479245000001</v>
      </c>
      <c r="S15" s="12">
        <f>D15-E15</f>
        <v>243600</v>
      </c>
      <c r="T15" s="16"/>
    </row>
    <row r="17" spans="1:2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 t="s">
        <v>75</v>
      </c>
      <c r="Q17" s="3"/>
      <c r="R17" s="3"/>
      <c r="S17" s="3"/>
      <c r="T17" s="3"/>
    </row>
    <row r="18" spans="1:20" x14ac:dyDescent="0.25">
      <c r="A18" s="3"/>
      <c r="B18" s="3"/>
      <c r="C18" s="3" t="s">
        <v>76</v>
      </c>
      <c r="D18" s="3"/>
      <c r="E18" s="3"/>
      <c r="F18" s="3"/>
      <c r="G18" s="3" t="s">
        <v>100</v>
      </c>
      <c r="H18" s="3"/>
      <c r="I18" s="3"/>
      <c r="J18" s="3"/>
      <c r="K18" s="3"/>
      <c r="L18" s="3"/>
      <c r="M18" s="3"/>
      <c r="N18" s="3"/>
      <c r="O18" s="3"/>
      <c r="P18" s="3" t="s">
        <v>101</v>
      </c>
      <c r="Q18" s="3"/>
      <c r="R18" s="3"/>
      <c r="S18" s="3"/>
      <c r="T18" s="3"/>
    </row>
    <row r="19" spans="1:20" x14ac:dyDescent="0.25">
      <c r="A19" s="3"/>
      <c r="B19" s="3"/>
      <c r="C19" s="3" t="s">
        <v>77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226</v>
      </c>
      <c r="Q19" s="3"/>
      <c r="R19" s="3"/>
      <c r="S19" s="3"/>
      <c r="T19" s="3"/>
    </row>
    <row r="23" spans="1:20" x14ac:dyDescent="0.25">
      <c r="A23" s="17"/>
      <c r="B23" s="17"/>
      <c r="C23" s="17" t="s">
        <v>78</v>
      </c>
      <c r="D23" s="17"/>
      <c r="E23" s="17"/>
      <c r="F23" s="17"/>
      <c r="G23" s="17" t="s">
        <v>103</v>
      </c>
      <c r="H23" s="17"/>
      <c r="I23" s="17"/>
      <c r="J23" s="17"/>
      <c r="K23" s="17"/>
      <c r="L23" s="17"/>
      <c r="M23" s="17"/>
      <c r="N23" s="17"/>
      <c r="O23" s="17"/>
      <c r="P23" s="17" t="s">
        <v>227</v>
      </c>
      <c r="Q23" s="17"/>
      <c r="R23" s="17"/>
      <c r="S23" s="17"/>
      <c r="T23" s="17"/>
    </row>
    <row r="24" spans="1:20" x14ac:dyDescent="0.25">
      <c r="A24" s="3"/>
      <c r="B24" s="3"/>
      <c r="C24" s="3" t="s">
        <v>79</v>
      </c>
      <c r="D24" s="3"/>
      <c r="E24" s="3"/>
      <c r="F24" s="3"/>
      <c r="G24" s="3" t="s">
        <v>105</v>
      </c>
      <c r="H24" s="3"/>
      <c r="I24" s="3"/>
      <c r="J24" s="3"/>
      <c r="K24" s="3"/>
      <c r="L24" s="3"/>
      <c r="M24" s="3"/>
      <c r="N24" s="3"/>
      <c r="O24" s="3"/>
      <c r="P24" s="3" t="s">
        <v>228</v>
      </c>
      <c r="Q24" s="3"/>
      <c r="R24" s="3"/>
      <c r="S24" s="3"/>
      <c r="T24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A30" sqref="A30:T30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224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93</v>
      </c>
      <c r="D11" s="20">
        <v>2268400</v>
      </c>
      <c r="E11" s="20">
        <v>820250</v>
      </c>
      <c r="F11" s="21">
        <v>6.0569159999999997E-2</v>
      </c>
      <c r="G11" s="22">
        <v>100</v>
      </c>
      <c r="H11" s="22">
        <v>50</v>
      </c>
      <c r="I11" s="23">
        <v>50</v>
      </c>
      <c r="J11" s="24">
        <v>6.0569160000000002</v>
      </c>
      <c r="K11" s="24">
        <v>3.0284580000000001</v>
      </c>
      <c r="L11" s="19">
        <v>3.03</v>
      </c>
      <c r="M11" s="22">
        <v>100</v>
      </c>
      <c r="N11" s="22">
        <v>36.159999999999997</v>
      </c>
      <c r="O11" s="23">
        <v>63.84</v>
      </c>
      <c r="P11" s="24">
        <v>6.0569160000000002</v>
      </c>
      <c r="Q11" s="24">
        <v>2.1901808256000002</v>
      </c>
      <c r="R11" s="19">
        <v>3.87</v>
      </c>
      <c r="S11" s="20">
        <f>D11-E11</f>
        <v>1448150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76.5" x14ac:dyDescent="0.25">
      <c r="A13" s="18"/>
      <c r="B13" s="18" t="s">
        <v>201</v>
      </c>
      <c r="C13" s="18" t="s">
        <v>175</v>
      </c>
      <c r="D13" s="20">
        <v>550000</v>
      </c>
      <c r="E13" s="20">
        <v>550000</v>
      </c>
      <c r="F13" s="21">
        <v>1.4685699999999999E-2</v>
      </c>
      <c r="G13" s="22">
        <v>100</v>
      </c>
      <c r="H13" s="22">
        <v>100</v>
      </c>
      <c r="I13" s="23">
        <v>0</v>
      </c>
      <c r="J13" s="24">
        <v>1.4685699999999999</v>
      </c>
      <c r="K13" s="24">
        <v>1.4685699999999999</v>
      </c>
      <c r="L13" s="19">
        <v>0</v>
      </c>
      <c r="M13" s="22">
        <v>100</v>
      </c>
      <c r="N13" s="22">
        <v>100</v>
      </c>
      <c r="O13" s="23">
        <v>0</v>
      </c>
      <c r="P13" s="24">
        <v>1.4685699999999999</v>
      </c>
      <c r="Q13" s="24">
        <v>1.4685699999999999</v>
      </c>
      <c r="R13" s="19">
        <v>0</v>
      </c>
      <c r="S13" s="20">
        <f>D13-E13</f>
        <v>0</v>
      </c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38.25" x14ac:dyDescent="0.25">
      <c r="A15" s="18"/>
      <c r="B15" s="18"/>
      <c r="C15" s="18" t="s">
        <v>182</v>
      </c>
      <c r="D15" s="20">
        <v>783000</v>
      </c>
      <c r="E15" s="20">
        <v>650000</v>
      </c>
      <c r="F15" s="21">
        <v>2.0907100000000001E-2</v>
      </c>
      <c r="G15" s="22">
        <v>100</v>
      </c>
      <c r="H15" s="22">
        <v>100</v>
      </c>
      <c r="I15" s="23">
        <v>0</v>
      </c>
      <c r="J15" s="24">
        <v>2.0907100000000001</v>
      </c>
      <c r="K15" s="24">
        <v>2.0907100000000001</v>
      </c>
      <c r="L15" s="19">
        <v>0</v>
      </c>
      <c r="M15" s="22">
        <v>100</v>
      </c>
      <c r="N15" s="22">
        <v>83.01</v>
      </c>
      <c r="O15" s="23">
        <v>16.989999999999998</v>
      </c>
      <c r="P15" s="24">
        <v>2.0907100000000001</v>
      </c>
      <c r="Q15" s="24">
        <v>1.735498371</v>
      </c>
      <c r="R15" s="19">
        <v>0.36</v>
      </c>
      <c r="S15" s="20">
        <f>D15-E15</f>
        <v>133000</v>
      </c>
      <c r="T15" s="18"/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51" x14ac:dyDescent="0.25">
      <c r="A17" s="18"/>
      <c r="B17" s="18"/>
      <c r="C17" s="18" t="s">
        <v>147</v>
      </c>
      <c r="D17" s="20">
        <v>32500000</v>
      </c>
      <c r="E17" s="20">
        <v>4877000</v>
      </c>
      <c r="F17" s="21">
        <v>0.86779132000000003</v>
      </c>
      <c r="G17" s="22">
        <v>17.28</v>
      </c>
      <c r="H17" s="22">
        <v>17.309999999999999</v>
      </c>
      <c r="I17" s="23">
        <v>0.03</v>
      </c>
      <c r="J17" s="24">
        <v>14.9954340096</v>
      </c>
      <c r="K17" s="24">
        <v>15.021467749199999</v>
      </c>
      <c r="L17" s="19">
        <v>0.03</v>
      </c>
      <c r="M17" s="22">
        <v>17.28</v>
      </c>
      <c r="N17" s="22">
        <v>15.01</v>
      </c>
      <c r="O17" s="23">
        <v>2.27</v>
      </c>
      <c r="P17" s="24">
        <v>14.9954340096</v>
      </c>
      <c r="Q17" s="24">
        <v>13.0255477132</v>
      </c>
      <c r="R17" s="19">
        <v>1.97</v>
      </c>
      <c r="S17" s="20">
        <f>D17-E17</f>
        <v>27623000</v>
      </c>
      <c r="T17" s="18"/>
    </row>
    <row r="18" spans="1:2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25.5" x14ac:dyDescent="0.25">
      <c r="A19" s="18"/>
      <c r="B19" s="18"/>
      <c r="C19" s="18" t="s">
        <v>98</v>
      </c>
      <c r="D19" s="20">
        <v>1350000</v>
      </c>
      <c r="E19" s="20">
        <v>662250</v>
      </c>
      <c r="F19" s="21">
        <v>3.6046719999999997E-2</v>
      </c>
      <c r="G19" s="22">
        <v>100</v>
      </c>
      <c r="H19" s="22">
        <v>50</v>
      </c>
      <c r="I19" s="23">
        <v>50</v>
      </c>
      <c r="J19" s="24">
        <v>3.6046719999999999</v>
      </c>
      <c r="K19" s="24">
        <v>1.8023359999999999</v>
      </c>
      <c r="L19" s="19">
        <v>1.8</v>
      </c>
      <c r="M19" s="22">
        <v>100</v>
      </c>
      <c r="N19" s="22">
        <v>49.06</v>
      </c>
      <c r="O19" s="23">
        <v>50.94</v>
      </c>
      <c r="P19" s="24">
        <v>3.6046719999999999</v>
      </c>
      <c r="Q19" s="24">
        <v>1.7684520831999999</v>
      </c>
      <c r="R19" s="19">
        <v>1.84</v>
      </c>
      <c r="S19" s="20">
        <f>D19-E19</f>
        <v>687750</v>
      </c>
      <c r="T19" s="18"/>
    </row>
    <row r="20" spans="1:20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x14ac:dyDescent="0.25">
      <c r="A21" s="11"/>
      <c r="B21" s="11"/>
      <c r="C21" s="11"/>
      <c r="D21" s="12">
        <f>SUM(D11:D19)</f>
        <v>37451400</v>
      </c>
      <c r="E21" s="12">
        <f>SUM(E11:E19)</f>
        <v>7559500</v>
      </c>
      <c r="F21" s="13">
        <f>SUM(F11:F19)</f>
        <v>1</v>
      </c>
      <c r="G21" s="16"/>
      <c r="H21" s="16"/>
      <c r="I21" s="16"/>
      <c r="J21" s="15">
        <f>SUM(J11:J19)</f>
        <v>28.2163020096</v>
      </c>
      <c r="K21" s="15">
        <f>SUM(K11:K19)</f>
        <v>23.411541749200001</v>
      </c>
      <c r="L21" s="15">
        <f>J21-K21</f>
        <v>4.8047602604000001</v>
      </c>
      <c r="M21" s="16"/>
      <c r="N21" s="16"/>
      <c r="O21" s="16"/>
      <c r="P21" s="15">
        <f>SUM(P11:P19)</f>
        <v>28.2163020096</v>
      </c>
      <c r="Q21" s="15">
        <f>SUM(Q11:Q19)</f>
        <v>20.188248992999998</v>
      </c>
      <c r="R21" s="15">
        <f>P21-Q21</f>
        <v>8.0280530165999995</v>
      </c>
      <c r="S21" s="12">
        <f>D21-E21</f>
        <v>29891900</v>
      </c>
      <c r="T21" s="16"/>
    </row>
    <row r="23" spans="1:2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 t="s">
        <v>75</v>
      </c>
      <c r="Q23" s="3"/>
      <c r="R23" s="3"/>
      <c r="S23" s="3"/>
      <c r="T23" s="3"/>
    </row>
    <row r="24" spans="1:20" x14ac:dyDescent="0.25">
      <c r="A24" s="3"/>
      <c r="B24" s="3"/>
      <c r="C24" s="3" t="s">
        <v>76</v>
      </c>
      <c r="D24" s="3"/>
      <c r="E24" s="3"/>
      <c r="F24" s="3"/>
      <c r="G24" s="3" t="s">
        <v>100</v>
      </c>
      <c r="H24" s="3"/>
      <c r="I24" s="3"/>
      <c r="J24" s="3"/>
      <c r="K24" s="3"/>
      <c r="L24" s="3"/>
      <c r="M24" s="3"/>
      <c r="N24" s="3"/>
      <c r="O24" s="3"/>
      <c r="P24" s="3" t="s">
        <v>101</v>
      </c>
      <c r="Q24" s="3"/>
      <c r="R24" s="3"/>
      <c r="S24" s="3"/>
      <c r="T24" s="3"/>
    </row>
    <row r="25" spans="1:20" x14ac:dyDescent="0.25">
      <c r="A25" s="3"/>
      <c r="B25" s="3"/>
      <c r="C25" s="3" t="s">
        <v>77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 t="s">
        <v>183</v>
      </c>
      <c r="Q25" s="3"/>
      <c r="R25" s="3"/>
      <c r="S25" s="3"/>
      <c r="T25" s="3"/>
    </row>
    <row r="29" spans="1:20" x14ac:dyDescent="0.25">
      <c r="A29" s="17"/>
      <c r="B29" s="17"/>
      <c r="C29" s="17" t="s">
        <v>78</v>
      </c>
      <c r="D29" s="17"/>
      <c r="E29" s="17"/>
      <c r="F29" s="17"/>
      <c r="G29" s="17" t="s">
        <v>103</v>
      </c>
      <c r="H29" s="17"/>
      <c r="I29" s="17"/>
      <c r="J29" s="17"/>
      <c r="K29" s="17"/>
      <c r="L29" s="17"/>
      <c r="M29" s="17"/>
      <c r="N29" s="17"/>
      <c r="O29" s="17"/>
      <c r="P29" s="17" t="s">
        <v>227</v>
      </c>
      <c r="Q29" s="17"/>
      <c r="R29" s="17"/>
      <c r="S29" s="17"/>
      <c r="T29" s="17"/>
    </row>
    <row r="30" spans="1:20" x14ac:dyDescent="0.25">
      <c r="A30" s="3"/>
      <c r="B30" s="3"/>
      <c r="C30" s="3" t="s">
        <v>79</v>
      </c>
      <c r="D30" s="3"/>
      <c r="E30" s="3"/>
      <c r="F30" s="3"/>
      <c r="G30" s="3" t="s">
        <v>105</v>
      </c>
      <c r="H30" s="3"/>
      <c r="I30" s="3"/>
      <c r="J30" s="3"/>
      <c r="K30" s="3"/>
      <c r="L30" s="3"/>
      <c r="M30" s="3"/>
      <c r="N30" s="3"/>
      <c r="O30" s="3"/>
      <c r="P30" s="3" t="s">
        <v>228</v>
      </c>
      <c r="Q30" s="3"/>
      <c r="R30" s="3"/>
      <c r="S30" s="3"/>
      <c r="T30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A26" sqref="A26:T26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224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137</v>
      </c>
      <c r="D11" s="20">
        <v>41422400</v>
      </c>
      <c r="E11" s="20">
        <v>41273700</v>
      </c>
      <c r="F11" s="21">
        <v>0.50256241000000001</v>
      </c>
      <c r="G11" s="22">
        <v>100</v>
      </c>
      <c r="H11" s="22">
        <v>100</v>
      </c>
      <c r="I11" s="23">
        <v>0</v>
      </c>
      <c r="J11" s="24">
        <v>50.256241000000003</v>
      </c>
      <c r="K11" s="24">
        <v>50.256241000000003</v>
      </c>
      <c r="L11" s="19">
        <v>0</v>
      </c>
      <c r="M11" s="22">
        <v>100</v>
      </c>
      <c r="N11" s="22">
        <v>99.64</v>
      </c>
      <c r="O11" s="23">
        <v>0.36</v>
      </c>
      <c r="P11" s="24">
        <v>50.256241000000003</v>
      </c>
      <c r="Q11" s="24">
        <v>50.075318532399997</v>
      </c>
      <c r="R11" s="19">
        <v>0.18</v>
      </c>
      <c r="S11" s="20">
        <f>D11-E11</f>
        <v>148700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114.75" x14ac:dyDescent="0.25">
      <c r="A13" s="18"/>
      <c r="B13" s="18" t="s">
        <v>204</v>
      </c>
      <c r="C13" s="18" t="s">
        <v>140</v>
      </c>
      <c r="D13" s="20">
        <v>5000000</v>
      </c>
      <c r="E13" s="20">
        <v>946300</v>
      </c>
      <c r="F13" s="21">
        <v>6.0663120000000001E-2</v>
      </c>
      <c r="G13" s="22">
        <v>80</v>
      </c>
      <c r="H13" s="22">
        <v>18.93</v>
      </c>
      <c r="I13" s="23">
        <v>61.07</v>
      </c>
      <c r="J13" s="24">
        <v>4.8530496000000003</v>
      </c>
      <c r="K13" s="24">
        <v>1.1483528616000001</v>
      </c>
      <c r="L13" s="19">
        <v>3.7</v>
      </c>
      <c r="M13" s="22">
        <v>80</v>
      </c>
      <c r="N13" s="22">
        <v>18.93</v>
      </c>
      <c r="O13" s="23">
        <v>61.07</v>
      </c>
      <c r="P13" s="24">
        <v>4.8530496000000003</v>
      </c>
      <c r="Q13" s="24">
        <v>1.1483528616000001</v>
      </c>
      <c r="R13" s="19">
        <v>3.7</v>
      </c>
      <c r="S13" s="20">
        <f>D13-E13</f>
        <v>4053700</v>
      </c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51" x14ac:dyDescent="0.25">
      <c r="A15" s="18"/>
      <c r="B15" s="18"/>
      <c r="C15" s="18" t="s">
        <v>187</v>
      </c>
      <c r="D15" s="20">
        <v>36000000</v>
      </c>
      <c r="E15" s="20">
        <v>8200000</v>
      </c>
      <c r="F15" s="21">
        <v>0.43677447000000003</v>
      </c>
      <c r="G15" s="22">
        <v>100</v>
      </c>
      <c r="H15" s="22">
        <v>22.78</v>
      </c>
      <c r="I15" s="23">
        <v>77.22</v>
      </c>
      <c r="J15" s="24">
        <v>43.677447000000001</v>
      </c>
      <c r="K15" s="24">
        <v>9.9497224265999993</v>
      </c>
      <c r="L15" s="19">
        <v>33.729999999999997</v>
      </c>
      <c r="M15" s="22">
        <v>100</v>
      </c>
      <c r="N15" s="22">
        <v>22.78</v>
      </c>
      <c r="O15" s="23">
        <v>77.22</v>
      </c>
      <c r="P15" s="24">
        <v>43.677447000000001</v>
      </c>
      <c r="Q15" s="24">
        <v>9.9497224265999993</v>
      </c>
      <c r="R15" s="19">
        <v>33.729999999999997</v>
      </c>
      <c r="S15" s="20">
        <f>D15-E15</f>
        <v>27800000</v>
      </c>
      <c r="T15" s="18"/>
    </row>
    <row r="16" spans="1:2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x14ac:dyDescent="0.25">
      <c r="A17" s="11"/>
      <c r="B17" s="11"/>
      <c r="C17" s="11"/>
      <c r="D17" s="12">
        <f>SUM(D11:D15)</f>
        <v>82422400</v>
      </c>
      <c r="E17" s="12">
        <f>SUM(E11:E15)</f>
        <v>50420000</v>
      </c>
      <c r="F17" s="13">
        <f>SUM(F11:F15)</f>
        <v>1</v>
      </c>
      <c r="G17" s="16"/>
      <c r="H17" s="16"/>
      <c r="I17" s="16"/>
      <c r="J17" s="15">
        <f>SUM(J11:J15)</f>
        <v>98.786737599999995</v>
      </c>
      <c r="K17" s="15">
        <f>SUM(K11:K15)</f>
        <v>61.354316288200003</v>
      </c>
      <c r="L17" s="15">
        <f>J17-K17</f>
        <v>37.432421311799999</v>
      </c>
      <c r="M17" s="16"/>
      <c r="N17" s="16"/>
      <c r="O17" s="16"/>
      <c r="P17" s="15">
        <f>SUM(P11:P15)</f>
        <v>98.786737599999995</v>
      </c>
      <c r="Q17" s="15">
        <f>SUM(Q11:Q15)</f>
        <v>61.173393820599998</v>
      </c>
      <c r="R17" s="15">
        <f>P17-Q17</f>
        <v>37.613343779399997</v>
      </c>
      <c r="S17" s="12">
        <f>D17-E17</f>
        <v>32002400</v>
      </c>
      <c r="T17" s="16"/>
    </row>
    <row r="19" spans="1:2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75</v>
      </c>
      <c r="Q19" s="3"/>
      <c r="R19" s="3"/>
      <c r="S19" s="3"/>
      <c r="T19" s="3"/>
    </row>
    <row r="20" spans="1:20" x14ac:dyDescent="0.25">
      <c r="A20" s="3"/>
      <c r="B20" s="3"/>
      <c r="C20" s="3" t="s">
        <v>76</v>
      </c>
      <c r="D20" s="3"/>
      <c r="E20" s="3"/>
      <c r="F20" s="3"/>
      <c r="G20" s="3" t="s">
        <v>100</v>
      </c>
      <c r="H20" s="3"/>
      <c r="I20" s="3"/>
      <c r="J20" s="3"/>
      <c r="K20" s="3"/>
      <c r="L20" s="3"/>
      <c r="M20" s="3"/>
      <c r="N20" s="3"/>
      <c r="O20" s="3"/>
      <c r="P20" s="3" t="s">
        <v>101</v>
      </c>
      <c r="Q20" s="3"/>
      <c r="R20" s="3"/>
      <c r="S20" s="3"/>
      <c r="T20" s="3"/>
    </row>
    <row r="21" spans="1:20" x14ac:dyDescent="0.25">
      <c r="A21" s="3"/>
      <c r="B21" s="3"/>
      <c r="C21" s="3" t="s">
        <v>77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 t="s">
        <v>188</v>
      </c>
      <c r="Q21" s="3"/>
      <c r="R21" s="3"/>
      <c r="S21" s="3"/>
      <c r="T21" s="3"/>
    </row>
    <row r="25" spans="1:20" x14ac:dyDescent="0.25">
      <c r="A25" s="17"/>
      <c r="B25" s="17"/>
      <c r="C25" s="17" t="s">
        <v>78</v>
      </c>
      <c r="D25" s="17"/>
      <c r="E25" s="17"/>
      <c r="F25" s="17"/>
      <c r="G25" s="17" t="s">
        <v>103</v>
      </c>
      <c r="H25" s="17"/>
      <c r="I25" s="17"/>
      <c r="J25" s="17"/>
      <c r="K25" s="17"/>
      <c r="L25" s="17"/>
      <c r="M25" s="17"/>
      <c r="N25" s="17"/>
      <c r="O25" s="17"/>
      <c r="P25" s="17" t="s">
        <v>227</v>
      </c>
      <c r="Q25" s="17"/>
      <c r="R25" s="17"/>
      <c r="S25" s="17"/>
      <c r="T25" s="17"/>
    </row>
    <row r="26" spans="1:20" x14ac:dyDescent="0.25">
      <c r="A26" s="3"/>
      <c r="B26" s="3"/>
      <c r="C26" s="3" t="s">
        <v>79</v>
      </c>
      <c r="D26" s="3"/>
      <c r="E26" s="3"/>
      <c r="F26" s="3"/>
      <c r="G26" s="3" t="s">
        <v>105</v>
      </c>
      <c r="H26" s="3"/>
      <c r="I26" s="3"/>
      <c r="J26" s="3"/>
      <c r="K26" s="3"/>
      <c r="L26" s="3"/>
      <c r="M26" s="3"/>
      <c r="N26" s="3"/>
      <c r="O26" s="3"/>
      <c r="P26" s="3" t="s">
        <v>228</v>
      </c>
      <c r="Q26" s="3"/>
      <c r="R26" s="3"/>
      <c r="S26" s="3"/>
      <c r="T26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workbookViewId="0">
      <selection activeCell="A42" sqref="A42:T42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224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145</v>
      </c>
      <c r="D11" s="20">
        <v>602200</v>
      </c>
      <c r="E11" s="20">
        <v>470000</v>
      </c>
      <c r="F11" s="21">
        <v>6.2421000000000004E-4</v>
      </c>
      <c r="G11" s="22">
        <v>100</v>
      </c>
      <c r="H11" s="22">
        <v>100</v>
      </c>
      <c r="I11" s="23">
        <v>0</v>
      </c>
      <c r="J11" s="24">
        <v>6.2420999999999997E-2</v>
      </c>
      <c r="K11" s="24">
        <v>6.2420999999999997E-2</v>
      </c>
      <c r="L11" s="19">
        <v>0</v>
      </c>
      <c r="M11" s="22">
        <v>100</v>
      </c>
      <c r="N11" s="22">
        <v>78.05</v>
      </c>
      <c r="O11" s="23">
        <v>21.95</v>
      </c>
      <c r="P11" s="24">
        <v>6.2420999999999997E-2</v>
      </c>
      <c r="Q11" s="24">
        <v>4.87195905E-2</v>
      </c>
      <c r="R11" s="19">
        <v>0.01</v>
      </c>
      <c r="S11" s="20">
        <f>D11-E11</f>
        <v>132200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102" x14ac:dyDescent="0.25">
      <c r="A13" s="18"/>
      <c r="B13" s="18" t="s">
        <v>205</v>
      </c>
      <c r="C13" s="18" t="s">
        <v>147</v>
      </c>
      <c r="D13" s="20">
        <v>226800</v>
      </c>
      <c r="E13" s="20">
        <v>186000</v>
      </c>
      <c r="F13" s="21">
        <v>2.3509E-4</v>
      </c>
      <c r="G13" s="22">
        <v>100</v>
      </c>
      <c r="H13" s="22">
        <v>100</v>
      </c>
      <c r="I13" s="23">
        <v>0</v>
      </c>
      <c r="J13" s="24">
        <v>2.3508999999999999E-2</v>
      </c>
      <c r="K13" s="24">
        <v>2.3508999999999999E-2</v>
      </c>
      <c r="L13" s="19">
        <v>0</v>
      </c>
      <c r="M13" s="22">
        <v>100</v>
      </c>
      <c r="N13" s="22">
        <v>82.01</v>
      </c>
      <c r="O13" s="23">
        <v>17.989999999999998</v>
      </c>
      <c r="P13" s="24">
        <v>2.3508999999999999E-2</v>
      </c>
      <c r="Q13" s="24">
        <v>1.92797309E-2</v>
      </c>
      <c r="R13" s="19">
        <v>0</v>
      </c>
      <c r="S13" s="20">
        <f>D13-E13</f>
        <v>40800</v>
      </c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38.25" x14ac:dyDescent="0.25">
      <c r="A15" s="18"/>
      <c r="B15" s="18"/>
      <c r="C15" s="18" t="s">
        <v>229</v>
      </c>
      <c r="D15" s="20">
        <v>312296400</v>
      </c>
      <c r="E15" s="20">
        <v>205581000</v>
      </c>
      <c r="F15" s="21">
        <v>0.32370887999999998</v>
      </c>
      <c r="G15" s="22">
        <v>75.7</v>
      </c>
      <c r="H15" s="22">
        <v>73.92</v>
      </c>
      <c r="I15" s="23">
        <v>1.78</v>
      </c>
      <c r="J15" s="24">
        <v>24.504762216</v>
      </c>
      <c r="K15" s="24">
        <v>23.928560409599999</v>
      </c>
      <c r="L15" s="19">
        <v>0.57999999999999996</v>
      </c>
      <c r="M15" s="22">
        <v>75.7</v>
      </c>
      <c r="N15" s="22">
        <v>65.83</v>
      </c>
      <c r="O15" s="23">
        <v>9.8699999999999992</v>
      </c>
      <c r="P15" s="24">
        <v>24.504762216</v>
      </c>
      <c r="Q15" s="24">
        <v>21.3097555704</v>
      </c>
      <c r="R15" s="19">
        <v>3.2</v>
      </c>
      <c r="S15" s="20">
        <f>D15-E15</f>
        <v>106715400</v>
      </c>
      <c r="T15" s="18"/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25.5" x14ac:dyDescent="0.25">
      <c r="A17" s="18"/>
      <c r="B17" s="18"/>
      <c r="C17" s="18" t="s">
        <v>148</v>
      </c>
      <c r="D17" s="20">
        <v>485794400</v>
      </c>
      <c r="E17" s="20">
        <v>322913000</v>
      </c>
      <c r="F17" s="21">
        <v>0.50354715000000005</v>
      </c>
      <c r="G17" s="22">
        <v>75.7</v>
      </c>
      <c r="H17" s="22">
        <v>75.7</v>
      </c>
      <c r="I17" s="23">
        <v>0</v>
      </c>
      <c r="J17" s="24">
        <v>38.118519255000002</v>
      </c>
      <c r="K17" s="24">
        <v>38.118519255000002</v>
      </c>
      <c r="L17" s="19">
        <v>0</v>
      </c>
      <c r="M17" s="22">
        <v>75.7</v>
      </c>
      <c r="N17" s="22">
        <v>66.47</v>
      </c>
      <c r="O17" s="23">
        <v>9.23</v>
      </c>
      <c r="P17" s="24">
        <v>38.118519255000002</v>
      </c>
      <c r="Q17" s="24">
        <v>33.4707790605</v>
      </c>
      <c r="R17" s="19">
        <v>4.6500000000000004</v>
      </c>
      <c r="S17" s="20">
        <f>D17-E17</f>
        <v>162881400</v>
      </c>
      <c r="T17" s="18"/>
    </row>
    <row r="18" spans="1:2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25.5" x14ac:dyDescent="0.25">
      <c r="A19" s="18"/>
      <c r="B19" s="18"/>
      <c r="C19" s="18" t="s">
        <v>152</v>
      </c>
      <c r="D19" s="20">
        <v>2400000</v>
      </c>
      <c r="E19" s="20">
        <v>1631800</v>
      </c>
      <c r="F19" s="21">
        <v>2.4877100000000002E-3</v>
      </c>
      <c r="G19" s="22">
        <v>74.97</v>
      </c>
      <c r="H19" s="22">
        <v>75</v>
      </c>
      <c r="I19" s="23">
        <v>0.03</v>
      </c>
      <c r="J19" s="24">
        <v>0.18650361870000001</v>
      </c>
      <c r="K19" s="24">
        <v>0.18657825</v>
      </c>
      <c r="L19" s="19">
        <v>0</v>
      </c>
      <c r="M19" s="22">
        <v>74.97</v>
      </c>
      <c r="N19" s="22">
        <v>67.989999999999995</v>
      </c>
      <c r="O19" s="23">
        <v>6.98</v>
      </c>
      <c r="P19" s="24">
        <v>0.18650361870000001</v>
      </c>
      <c r="Q19" s="24">
        <v>0.16913940290000001</v>
      </c>
      <c r="R19" s="19">
        <v>0.02</v>
      </c>
      <c r="S19" s="20">
        <f>D19-E19</f>
        <v>768200</v>
      </c>
      <c r="T19" s="18"/>
    </row>
    <row r="20" spans="1:2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25.5" x14ac:dyDescent="0.25">
      <c r="A21" s="18"/>
      <c r="B21" s="18"/>
      <c r="C21" s="18" t="s">
        <v>153</v>
      </c>
      <c r="D21" s="20">
        <v>24000000</v>
      </c>
      <c r="E21" s="20">
        <v>5012500</v>
      </c>
      <c r="F21" s="21">
        <v>2.4877050000000001E-2</v>
      </c>
      <c r="G21" s="22">
        <v>74.97</v>
      </c>
      <c r="H21" s="22">
        <v>75</v>
      </c>
      <c r="I21" s="23">
        <v>0.03</v>
      </c>
      <c r="J21" s="24">
        <v>1.8650324384999999</v>
      </c>
      <c r="K21" s="24">
        <v>1.86577875</v>
      </c>
      <c r="L21" s="19">
        <v>0</v>
      </c>
      <c r="M21" s="22">
        <v>74.97</v>
      </c>
      <c r="N21" s="22">
        <v>20.89</v>
      </c>
      <c r="O21" s="23">
        <v>54.08</v>
      </c>
      <c r="P21" s="24">
        <v>1.8650324384999999</v>
      </c>
      <c r="Q21" s="24">
        <v>0.51968157449999997</v>
      </c>
      <c r="R21" s="19">
        <v>1.35</v>
      </c>
      <c r="S21" s="20">
        <f>D21-E21</f>
        <v>18987500</v>
      </c>
      <c r="T21" s="18"/>
    </row>
    <row r="22" spans="1:2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38.25" x14ac:dyDescent="0.25">
      <c r="A23" s="18"/>
      <c r="B23" s="18"/>
      <c r="C23" s="18" t="s">
        <v>141</v>
      </c>
      <c r="D23" s="20">
        <v>33060936</v>
      </c>
      <c r="E23" s="20">
        <v>21561480</v>
      </c>
      <c r="F23" s="21">
        <v>3.4269109999999998E-2</v>
      </c>
      <c r="G23" s="22">
        <v>74.97</v>
      </c>
      <c r="H23" s="22">
        <v>69.92</v>
      </c>
      <c r="I23" s="23">
        <v>5.05</v>
      </c>
      <c r="J23" s="24">
        <v>2.5691551766999998</v>
      </c>
      <c r="K23" s="24">
        <v>2.3960961712</v>
      </c>
      <c r="L23" s="19">
        <v>0.17</v>
      </c>
      <c r="M23" s="22">
        <v>74.97</v>
      </c>
      <c r="N23" s="22">
        <v>65.22</v>
      </c>
      <c r="O23" s="23">
        <v>9.75</v>
      </c>
      <c r="P23" s="24">
        <v>2.5691551766999998</v>
      </c>
      <c r="Q23" s="24">
        <v>2.2350313542000002</v>
      </c>
      <c r="R23" s="19">
        <v>0.33</v>
      </c>
      <c r="S23" s="20">
        <f>D23-E23</f>
        <v>11499456</v>
      </c>
      <c r="T23" s="18"/>
    </row>
    <row r="24" spans="1:2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ht="38.25" x14ac:dyDescent="0.25">
      <c r="A25" s="18"/>
      <c r="B25" s="18"/>
      <c r="C25" s="18" t="s">
        <v>142</v>
      </c>
      <c r="D25" s="20">
        <v>1860240</v>
      </c>
      <c r="E25" s="20">
        <v>1213200</v>
      </c>
      <c r="F25" s="21">
        <v>1.92822E-3</v>
      </c>
      <c r="G25" s="22">
        <v>74.97</v>
      </c>
      <c r="H25" s="22">
        <v>73.55</v>
      </c>
      <c r="I25" s="23">
        <v>1.42</v>
      </c>
      <c r="J25" s="24">
        <v>0.14455865339999999</v>
      </c>
      <c r="K25" s="24">
        <v>0.141820581</v>
      </c>
      <c r="L25" s="19">
        <v>0</v>
      </c>
      <c r="M25" s="22">
        <v>74.97</v>
      </c>
      <c r="N25" s="22">
        <v>65.22</v>
      </c>
      <c r="O25" s="23">
        <v>9.75</v>
      </c>
      <c r="P25" s="24">
        <v>0.14455865339999999</v>
      </c>
      <c r="Q25" s="24">
        <v>0.1257585084</v>
      </c>
      <c r="R25" s="19">
        <v>0.02</v>
      </c>
      <c r="S25" s="20">
        <f>D25-E25</f>
        <v>647040</v>
      </c>
      <c r="T25" s="18"/>
    </row>
    <row r="26" spans="1:20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ht="38.25" x14ac:dyDescent="0.25">
      <c r="A27" s="18"/>
      <c r="B27" s="18"/>
      <c r="C27" s="18" t="s">
        <v>143</v>
      </c>
      <c r="D27" s="20">
        <v>31003632</v>
      </c>
      <c r="E27" s="20">
        <v>20219760</v>
      </c>
      <c r="F27" s="21">
        <v>3.2136619999999998E-2</v>
      </c>
      <c r="G27" s="22">
        <v>74.97</v>
      </c>
      <c r="H27" s="22">
        <v>73.55</v>
      </c>
      <c r="I27" s="23">
        <v>1.42</v>
      </c>
      <c r="J27" s="24">
        <v>2.4092824014000001</v>
      </c>
      <c r="K27" s="24">
        <v>2.3636484009999998</v>
      </c>
      <c r="L27" s="19">
        <v>0.05</v>
      </c>
      <c r="M27" s="22">
        <v>74.97</v>
      </c>
      <c r="N27" s="22">
        <v>65.22</v>
      </c>
      <c r="O27" s="23">
        <v>9.75</v>
      </c>
      <c r="P27" s="24">
        <v>2.4092824014000001</v>
      </c>
      <c r="Q27" s="24">
        <v>2.0959503563999999</v>
      </c>
      <c r="R27" s="19">
        <v>0.31</v>
      </c>
      <c r="S27" s="20">
        <f>D27-E27</f>
        <v>10783872</v>
      </c>
      <c r="T27" s="18"/>
    </row>
    <row r="28" spans="1:20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0" ht="25.5" x14ac:dyDescent="0.25">
      <c r="A29" s="18"/>
      <c r="B29" s="18"/>
      <c r="C29" s="18" t="s">
        <v>230</v>
      </c>
      <c r="D29" s="20">
        <v>59500000</v>
      </c>
      <c r="E29" s="20">
        <v>58783047</v>
      </c>
      <c r="F29" s="21">
        <v>6.1674350000000003E-2</v>
      </c>
      <c r="G29" s="22">
        <v>100</v>
      </c>
      <c r="H29" s="22">
        <v>100</v>
      </c>
      <c r="I29" s="23">
        <v>0</v>
      </c>
      <c r="J29" s="24">
        <v>6.1674350000000002</v>
      </c>
      <c r="K29" s="24">
        <v>6.1674350000000002</v>
      </c>
      <c r="L29" s="19">
        <v>0</v>
      </c>
      <c r="M29" s="22">
        <v>100</v>
      </c>
      <c r="N29" s="22">
        <v>98.8</v>
      </c>
      <c r="O29" s="23">
        <v>1.2</v>
      </c>
      <c r="P29" s="24">
        <v>6.1674350000000002</v>
      </c>
      <c r="Q29" s="24">
        <v>6.0934257799999996</v>
      </c>
      <c r="R29" s="19">
        <v>7.0000000000000007E-2</v>
      </c>
      <c r="S29" s="20">
        <f>D29-E29</f>
        <v>716953</v>
      </c>
      <c r="T29" s="18"/>
    </row>
    <row r="30" spans="1:20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1:20" ht="89.25" x14ac:dyDescent="0.25">
      <c r="A31" s="18"/>
      <c r="B31" s="18"/>
      <c r="C31" s="18" t="s">
        <v>231</v>
      </c>
      <c r="D31" s="20">
        <v>14000000</v>
      </c>
      <c r="E31" s="20">
        <v>0</v>
      </c>
      <c r="F31" s="21">
        <v>1.4511609999999999E-2</v>
      </c>
      <c r="G31" s="22">
        <v>100</v>
      </c>
      <c r="H31" s="22">
        <v>0</v>
      </c>
      <c r="I31" s="23">
        <v>100</v>
      </c>
      <c r="J31" s="24">
        <v>1.4511609999999999</v>
      </c>
      <c r="K31" s="24">
        <v>0</v>
      </c>
      <c r="L31" s="19">
        <v>1.45</v>
      </c>
      <c r="M31" s="22">
        <v>100</v>
      </c>
      <c r="N31" s="22">
        <v>0</v>
      </c>
      <c r="O31" s="23">
        <v>100</v>
      </c>
      <c r="P31" s="24">
        <v>1.4511609999999999</v>
      </c>
      <c r="Q31" s="24">
        <v>0</v>
      </c>
      <c r="R31" s="19">
        <v>1.45</v>
      </c>
      <c r="S31" s="20">
        <f>D31-E31</f>
        <v>14000000</v>
      </c>
      <c r="T31" s="18" t="s">
        <v>232</v>
      </c>
    </row>
    <row r="32" spans="1:20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 x14ac:dyDescent="0.25">
      <c r="A33" s="11"/>
      <c r="B33" s="11"/>
      <c r="C33" s="11"/>
      <c r="D33" s="12">
        <f>SUM(D11:D31)</f>
        <v>964744608</v>
      </c>
      <c r="E33" s="12">
        <f>SUM(E11:E31)</f>
        <v>637571787</v>
      </c>
      <c r="F33" s="13">
        <f>SUM(F11:F31)</f>
        <v>1</v>
      </c>
      <c r="G33" s="16"/>
      <c r="H33" s="16"/>
      <c r="I33" s="16"/>
      <c r="J33" s="15">
        <f>SUM(J11:J31)</f>
        <v>77.502339759700007</v>
      </c>
      <c r="K33" s="15">
        <f>SUM(K11:K31)</f>
        <v>75.254366817800005</v>
      </c>
      <c r="L33" s="15">
        <f>J33-K33</f>
        <v>2.2479729419000001</v>
      </c>
      <c r="M33" s="16"/>
      <c r="N33" s="16"/>
      <c r="O33" s="16"/>
      <c r="P33" s="15">
        <f>SUM(P11:P31)</f>
        <v>77.502339759700007</v>
      </c>
      <c r="Q33" s="15">
        <f>SUM(Q11:Q31)</f>
        <v>66.087520928700002</v>
      </c>
      <c r="R33" s="15">
        <f>P33-Q33</f>
        <v>11.414818831</v>
      </c>
      <c r="S33" s="12">
        <f>D33-E33</f>
        <v>327172821</v>
      </c>
      <c r="T33" s="16"/>
    </row>
    <row r="35" spans="1:20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 t="s">
        <v>75</v>
      </c>
      <c r="Q35" s="3"/>
      <c r="R35" s="3"/>
      <c r="S35" s="3"/>
      <c r="T35" s="3"/>
    </row>
    <row r="36" spans="1:20" x14ac:dyDescent="0.25">
      <c r="A36" s="3"/>
      <c r="B36" s="3"/>
      <c r="C36" s="3" t="s">
        <v>76</v>
      </c>
      <c r="D36" s="3"/>
      <c r="E36" s="3"/>
      <c r="F36" s="3"/>
      <c r="G36" s="3" t="s">
        <v>100</v>
      </c>
      <c r="H36" s="3"/>
      <c r="I36" s="3"/>
      <c r="J36" s="3"/>
      <c r="K36" s="3"/>
      <c r="L36" s="3"/>
      <c r="M36" s="3"/>
      <c r="N36" s="3"/>
      <c r="O36" s="3"/>
      <c r="P36" s="3" t="s">
        <v>101</v>
      </c>
      <c r="Q36" s="3"/>
      <c r="R36" s="3"/>
      <c r="S36" s="3"/>
      <c r="T36" s="3"/>
    </row>
    <row r="37" spans="1:20" x14ac:dyDescent="0.25">
      <c r="A37" s="3"/>
      <c r="B37" s="3"/>
      <c r="C37" s="3" t="s">
        <v>77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 t="s">
        <v>154</v>
      </c>
      <c r="Q37" s="3"/>
      <c r="R37" s="3"/>
      <c r="S37" s="3"/>
      <c r="T37" s="3"/>
    </row>
    <row r="41" spans="1:20" x14ac:dyDescent="0.25">
      <c r="A41" s="17"/>
      <c r="B41" s="17"/>
      <c r="C41" s="17" t="s">
        <v>78</v>
      </c>
      <c r="D41" s="17"/>
      <c r="E41" s="17"/>
      <c r="F41" s="17"/>
      <c r="G41" s="17" t="s">
        <v>103</v>
      </c>
      <c r="H41" s="17"/>
      <c r="I41" s="17"/>
      <c r="J41" s="17"/>
      <c r="K41" s="17"/>
      <c r="L41" s="17"/>
      <c r="M41" s="17"/>
      <c r="N41" s="17"/>
      <c r="O41" s="17"/>
      <c r="P41" s="17" t="s">
        <v>227</v>
      </c>
      <c r="Q41" s="17"/>
      <c r="R41" s="17"/>
      <c r="S41" s="17"/>
      <c r="T41" s="17"/>
    </row>
    <row r="42" spans="1:20" x14ac:dyDescent="0.25">
      <c r="A42" s="3"/>
      <c r="B42" s="3"/>
      <c r="C42" s="3" t="s">
        <v>79</v>
      </c>
      <c r="D42" s="3"/>
      <c r="E42" s="3"/>
      <c r="F42" s="3"/>
      <c r="G42" s="3" t="s">
        <v>105</v>
      </c>
      <c r="H42" s="3"/>
      <c r="I42" s="3"/>
      <c r="J42" s="3"/>
      <c r="K42" s="3"/>
      <c r="L42" s="3"/>
      <c r="M42" s="3"/>
      <c r="N42" s="3"/>
      <c r="O42" s="3"/>
      <c r="P42" s="3" t="s">
        <v>228</v>
      </c>
      <c r="Q42" s="3"/>
      <c r="R42" s="3"/>
      <c r="S42" s="3"/>
      <c r="T42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A40" sqref="A40:T40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233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48</v>
      </c>
      <c r="C11" s="18" t="s">
        <v>137</v>
      </c>
      <c r="D11" s="20">
        <v>100224500</v>
      </c>
      <c r="E11" s="20">
        <v>100154000</v>
      </c>
      <c r="F11" s="21">
        <v>0.41652492000000002</v>
      </c>
      <c r="G11" s="22">
        <v>100</v>
      </c>
      <c r="H11" s="22">
        <v>99.93</v>
      </c>
      <c r="I11" s="23">
        <v>7.0000000000000007E-2</v>
      </c>
      <c r="J11" s="24">
        <v>41.652492000000002</v>
      </c>
      <c r="K11" s="24">
        <v>41.623335255599997</v>
      </c>
      <c r="L11" s="19">
        <v>0.03</v>
      </c>
      <c r="M11" s="22">
        <v>100</v>
      </c>
      <c r="N11" s="22">
        <v>99.93</v>
      </c>
      <c r="O11" s="23">
        <v>7.0000000000000007E-2</v>
      </c>
      <c r="P11" s="24">
        <v>41.652492000000002</v>
      </c>
      <c r="Q11" s="24">
        <v>41.623335255599997</v>
      </c>
      <c r="R11" s="19">
        <v>0.03</v>
      </c>
      <c r="S11" s="20">
        <f>D11-E11</f>
        <v>70500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114.75" x14ac:dyDescent="0.25">
      <c r="A13" s="18"/>
      <c r="B13" s="18" t="s">
        <v>234</v>
      </c>
      <c r="C13" s="18" t="s">
        <v>93</v>
      </c>
      <c r="D13" s="20">
        <v>37645200</v>
      </c>
      <c r="E13" s="20">
        <v>33209110</v>
      </c>
      <c r="F13" s="21">
        <v>1.29757E-2</v>
      </c>
      <c r="G13" s="22">
        <v>100</v>
      </c>
      <c r="H13" s="22">
        <v>100</v>
      </c>
      <c r="I13" s="23">
        <v>0</v>
      </c>
      <c r="J13" s="24">
        <v>1.2975699999999999</v>
      </c>
      <c r="K13" s="24">
        <v>1.2975699999999999</v>
      </c>
      <c r="L13" s="19">
        <v>0</v>
      </c>
      <c r="M13" s="22">
        <v>100</v>
      </c>
      <c r="N13" s="22">
        <v>88.22</v>
      </c>
      <c r="O13" s="23">
        <v>11.78</v>
      </c>
      <c r="P13" s="24">
        <v>1.2975699999999999</v>
      </c>
      <c r="Q13" s="24">
        <v>1.144716254</v>
      </c>
      <c r="R13" s="19">
        <v>0.15</v>
      </c>
      <c r="S13" s="20">
        <f>D13-E13</f>
        <v>4436090</v>
      </c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38.25" x14ac:dyDescent="0.25">
      <c r="A15" s="18"/>
      <c r="B15" s="18"/>
      <c r="C15" s="18" t="s">
        <v>95</v>
      </c>
      <c r="D15" s="20">
        <v>1183200</v>
      </c>
      <c r="E15" s="20">
        <v>1068000</v>
      </c>
      <c r="F15" s="21">
        <v>3.6859800000000002E-3</v>
      </c>
      <c r="G15" s="22">
        <v>100</v>
      </c>
      <c r="H15" s="22">
        <v>100</v>
      </c>
      <c r="I15" s="23">
        <v>0</v>
      </c>
      <c r="J15" s="24">
        <v>0.36859799999999998</v>
      </c>
      <c r="K15" s="24">
        <v>0.36859799999999998</v>
      </c>
      <c r="L15" s="19">
        <v>0</v>
      </c>
      <c r="M15" s="22">
        <v>100</v>
      </c>
      <c r="N15" s="22">
        <v>90.26</v>
      </c>
      <c r="O15" s="23">
        <v>9.74</v>
      </c>
      <c r="P15" s="24">
        <v>0.36859799999999998</v>
      </c>
      <c r="Q15" s="24">
        <v>0.33269655479999999</v>
      </c>
      <c r="R15" s="19">
        <v>0.04</v>
      </c>
      <c r="S15" s="20">
        <f>D15-E15</f>
        <v>115200</v>
      </c>
      <c r="T15" s="18"/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38.25" x14ac:dyDescent="0.25">
      <c r="A17" s="18"/>
      <c r="B17" s="18"/>
      <c r="C17" s="18" t="s">
        <v>97</v>
      </c>
      <c r="D17" s="20">
        <v>928200</v>
      </c>
      <c r="E17" s="20">
        <v>840000</v>
      </c>
      <c r="F17" s="21">
        <v>2.8915899999999999E-3</v>
      </c>
      <c r="G17" s="22">
        <v>100</v>
      </c>
      <c r="H17" s="22">
        <v>100</v>
      </c>
      <c r="I17" s="23">
        <v>0</v>
      </c>
      <c r="J17" s="24">
        <v>0.289159</v>
      </c>
      <c r="K17" s="24">
        <v>0.289159</v>
      </c>
      <c r="L17" s="19">
        <v>0</v>
      </c>
      <c r="M17" s="22">
        <v>100</v>
      </c>
      <c r="N17" s="22">
        <v>90.5</v>
      </c>
      <c r="O17" s="23">
        <v>9.5</v>
      </c>
      <c r="P17" s="24">
        <v>0.289159</v>
      </c>
      <c r="Q17" s="24">
        <v>0.26168889499999998</v>
      </c>
      <c r="R17" s="19">
        <v>0.03</v>
      </c>
      <c r="S17" s="20">
        <f>D17-E17</f>
        <v>88200</v>
      </c>
      <c r="T17" s="18"/>
    </row>
    <row r="18" spans="1:2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38.25" x14ac:dyDescent="0.25">
      <c r="A19" s="18"/>
      <c r="B19" s="18"/>
      <c r="C19" s="18" t="s">
        <v>235</v>
      </c>
      <c r="D19" s="20">
        <v>1923900</v>
      </c>
      <c r="E19" s="20">
        <v>1650000</v>
      </c>
      <c r="F19" s="21">
        <v>5.9934599999999999E-3</v>
      </c>
      <c r="G19" s="22">
        <v>100</v>
      </c>
      <c r="H19" s="22">
        <v>100</v>
      </c>
      <c r="I19" s="23">
        <v>0</v>
      </c>
      <c r="J19" s="24">
        <v>0.59934600000000005</v>
      </c>
      <c r="K19" s="24">
        <v>0.59934600000000005</v>
      </c>
      <c r="L19" s="19">
        <v>0</v>
      </c>
      <c r="M19" s="22">
        <v>100</v>
      </c>
      <c r="N19" s="22">
        <v>85.76</v>
      </c>
      <c r="O19" s="23">
        <v>14.24</v>
      </c>
      <c r="P19" s="24">
        <v>0.59934600000000005</v>
      </c>
      <c r="Q19" s="24">
        <v>0.51399912960000005</v>
      </c>
      <c r="R19" s="19">
        <v>0.09</v>
      </c>
      <c r="S19" s="20">
        <f>D19-E19</f>
        <v>273900</v>
      </c>
      <c r="T19" s="18"/>
    </row>
    <row r="20" spans="1:2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25.5" x14ac:dyDescent="0.25">
      <c r="A21" s="18"/>
      <c r="B21" s="18"/>
      <c r="C21" s="18" t="s">
        <v>98</v>
      </c>
      <c r="D21" s="20">
        <v>20880000</v>
      </c>
      <c r="E21" s="20">
        <v>14950800</v>
      </c>
      <c r="F21" s="21">
        <v>6.5046729999999997E-2</v>
      </c>
      <c r="G21" s="22">
        <v>85.99</v>
      </c>
      <c r="H21" s="22">
        <v>100</v>
      </c>
      <c r="I21" s="23">
        <v>14.01</v>
      </c>
      <c r="J21" s="24">
        <v>5.5933683127</v>
      </c>
      <c r="K21" s="24">
        <v>6.5046730000000004</v>
      </c>
      <c r="L21" s="19">
        <v>0.91</v>
      </c>
      <c r="M21" s="22">
        <v>85.99</v>
      </c>
      <c r="N21" s="22">
        <v>71.599999999999994</v>
      </c>
      <c r="O21" s="23">
        <v>14.39</v>
      </c>
      <c r="P21" s="24">
        <v>5.5933683127</v>
      </c>
      <c r="Q21" s="24">
        <v>4.6573458680000002</v>
      </c>
      <c r="R21" s="19">
        <v>0.94</v>
      </c>
      <c r="S21" s="20">
        <f>D21-E21</f>
        <v>5929200</v>
      </c>
      <c r="T21" s="18"/>
    </row>
    <row r="22" spans="1:2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38.25" x14ac:dyDescent="0.25">
      <c r="A23" s="18"/>
      <c r="B23" s="18"/>
      <c r="C23" s="18" t="s">
        <v>176</v>
      </c>
      <c r="D23" s="20">
        <v>20970000</v>
      </c>
      <c r="E23" s="20">
        <v>12625250</v>
      </c>
      <c r="F23" s="21">
        <v>6.5327099999999999E-2</v>
      </c>
      <c r="G23" s="22">
        <v>74.7</v>
      </c>
      <c r="H23" s="22">
        <v>62.25</v>
      </c>
      <c r="I23" s="23">
        <v>12.45</v>
      </c>
      <c r="J23" s="24">
        <v>4.87993437</v>
      </c>
      <c r="K23" s="24">
        <v>4.0666119749999998</v>
      </c>
      <c r="L23" s="19">
        <v>0.81</v>
      </c>
      <c r="M23" s="22">
        <v>74.7</v>
      </c>
      <c r="N23" s="22">
        <v>60.21</v>
      </c>
      <c r="O23" s="23">
        <v>14.49</v>
      </c>
      <c r="P23" s="24">
        <v>4.87993437</v>
      </c>
      <c r="Q23" s="24">
        <v>3.9333446909999998</v>
      </c>
      <c r="R23" s="19">
        <v>0.95</v>
      </c>
      <c r="S23" s="20">
        <f>D23-E23</f>
        <v>8344750</v>
      </c>
      <c r="T23" s="18"/>
    </row>
    <row r="24" spans="1:2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ht="25.5" x14ac:dyDescent="0.25">
      <c r="A25" s="18"/>
      <c r="B25" s="18"/>
      <c r="C25" s="18" t="s">
        <v>236</v>
      </c>
      <c r="D25" s="20">
        <v>8085000</v>
      </c>
      <c r="E25" s="20">
        <v>7590000</v>
      </c>
      <c r="F25" s="21">
        <v>2.5186920000000002E-2</v>
      </c>
      <c r="G25" s="22">
        <v>100</v>
      </c>
      <c r="H25" s="22">
        <v>100</v>
      </c>
      <c r="I25" s="23">
        <v>0</v>
      </c>
      <c r="J25" s="24">
        <v>2.5186920000000002</v>
      </c>
      <c r="K25" s="24">
        <v>2.5186920000000002</v>
      </c>
      <c r="L25" s="19">
        <v>0</v>
      </c>
      <c r="M25" s="22">
        <v>100</v>
      </c>
      <c r="N25" s="22">
        <v>93.88</v>
      </c>
      <c r="O25" s="23">
        <v>6.12</v>
      </c>
      <c r="P25" s="24">
        <v>2.5186920000000002</v>
      </c>
      <c r="Q25" s="24">
        <v>2.3645480496000002</v>
      </c>
      <c r="R25" s="19">
        <v>0.15</v>
      </c>
      <c r="S25" s="20">
        <f>D25-E25</f>
        <v>495000</v>
      </c>
      <c r="T25" s="18"/>
    </row>
    <row r="26" spans="1:20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ht="25.5" x14ac:dyDescent="0.25">
      <c r="A27" s="18"/>
      <c r="B27" s="18"/>
      <c r="C27" s="18" t="s">
        <v>237</v>
      </c>
      <c r="D27" s="20">
        <v>0</v>
      </c>
      <c r="E27" s="20">
        <v>0</v>
      </c>
      <c r="F27" s="21">
        <v>0</v>
      </c>
      <c r="G27" s="22">
        <v>0</v>
      </c>
      <c r="H27" s="22">
        <v>0</v>
      </c>
      <c r="I27" s="23">
        <v>0</v>
      </c>
      <c r="J27" s="24">
        <v>0</v>
      </c>
      <c r="K27" s="24">
        <v>0</v>
      </c>
      <c r="L27" s="19">
        <v>0</v>
      </c>
      <c r="M27" s="22">
        <v>0</v>
      </c>
      <c r="N27" s="22">
        <v>0</v>
      </c>
      <c r="O27" s="23">
        <v>0</v>
      </c>
      <c r="P27" s="24">
        <v>0</v>
      </c>
      <c r="Q27" s="24">
        <v>0</v>
      </c>
      <c r="R27" s="19">
        <v>0</v>
      </c>
      <c r="S27" s="20">
        <f>D27-E27</f>
        <v>0</v>
      </c>
      <c r="T27" s="18"/>
    </row>
    <row r="28" spans="1:20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0" ht="25.5" x14ac:dyDescent="0.25">
      <c r="A29" s="18"/>
      <c r="B29" s="18"/>
      <c r="C29" s="18" t="s">
        <v>116</v>
      </c>
      <c r="D29" s="20">
        <v>129160000</v>
      </c>
      <c r="E29" s="20">
        <v>83870000</v>
      </c>
      <c r="F29" s="21">
        <v>0.40236759999999999</v>
      </c>
      <c r="G29" s="22">
        <v>72.52</v>
      </c>
      <c r="H29" s="22">
        <v>75.52</v>
      </c>
      <c r="I29" s="23">
        <v>3</v>
      </c>
      <c r="J29" s="24">
        <v>29.179698351999999</v>
      </c>
      <c r="K29" s="24">
        <v>30.386801152</v>
      </c>
      <c r="L29" s="19">
        <v>1.21</v>
      </c>
      <c r="M29" s="22">
        <v>72.52</v>
      </c>
      <c r="N29" s="22">
        <v>64.930000000000007</v>
      </c>
      <c r="O29" s="23">
        <v>7.59</v>
      </c>
      <c r="P29" s="24">
        <v>29.179698351999999</v>
      </c>
      <c r="Q29" s="24">
        <v>26.125728268</v>
      </c>
      <c r="R29" s="19">
        <v>3.05</v>
      </c>
      <c r="S29" s="20">
        <f>D29-E29</f>
        <v>45290000</v>
      </c>
      <c r="T29" s="18"/>
    </row>
    <row r="30" spans="1:20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0" x14ac:dyDescent="0.25">
      <c r="A31" s="11"/>
      <c r="B31" s="11"/>
      <c r="C31" s="11"/>
      <c r="D31" s="12">
        <f>SUM(D11:D29)</f>
        <v>321000000</v>
      </c>
      <c r="E31" s="12">
        <f>SUM(E11:E29)</f>
        <v>255957160</v>
      </c>
      <c r="F31" s="13">
        <f>SUM(F11:F29)</f>
        <v>1</v>
      </c>
      <c r="G31" s="16"/>
      <c r="H31" s="16"/>
      <c r="I31" s="16"/>
      <c r="J31" s="15">
        <f>SUM(J11:J29)</f>
        <v>86.378858034700002</v>
      </c>
      <c r="K31" s="15">
        <f>SUM(K11:K29)</f>
        <v>87.654786382599994</v>
      </c>
      <c r="L31" s="15">
        <f>J31-K31</f>
        <v>-1.2759283479000001</v>
      </c>
      <c r="M31" s="16"/>
      <c r="N31" s="16"/>
      <c r="O31" s="16"/>
      <c r="P31" s="15">
        <f>SUM(P11:P29)</f>
        <v>86.378858034700002</v>
      </c>
      <c r="Q31" s="15">
        <f>SUM(Q11:Q29)</f>
        <v>80.957402965599996</v>
      </c>
      <c r="R31" s="15">
        <f>P31-Q31</f>
        <v>5.4214550691000003</v>
      </c>
      <c r="S31" s="12">
        <f>D31-E31</f>
        <v>65042840</v>
      </c>
      <c r="T31" s="16"/>
    </row>
    <row r="33" spans="1:20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 t="s">
        <v>75</v>
      </c>
      <c r="Q33" s="3"/>
      <c r="R33" s="3"/>
      <c r="S33" s="3"/>
      <c r="T33" s="3"/>
    </row>
    <row r="34" spans="1:20" x14ac:dyDescent="0.25">
      <c r="A34" s="3"/>
      <c r="B34" s="3"/>
      <c r="C34" s="3" t="s">
        <v>76</v>
      </c>
      <c r="D34" s="3"/>
      <c r="E34" s="3"/>
      <c r="F34" s="3"/>
      <c r="G34" s="3" t="s">
        <v>100</v>
      </c>
      <c r="H34" s="3"/>
      <c r="I34" s="3"/>
      <c r="J34" s="3"/>
      <c r="K34" s="3"/>
      <c r="L34" s="3"/>
      <c r="M34" s="3"/>
      <c r="N34" s="3"/>
      <c r="O34" s="3"/>
      <c r="P34" s="3" t="s">
        <v>101</v>
      </c>
      <c r="Q34" s="3"/>
      <c r="R34" s="3"/>
      <c r="S34" s="3"/>
      <c r="T34" s="3"/>
    </row>
    <row r="35" spans="1:20" x14ac:dyDescent="0.25">
      <c r="A35" s="3"/>
      <c r="B35" s="3"/>
      <c r="C35" s="3" t="s">
        <v>77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 t="s">
        <v>238</v>
      </c>
      <c r="Q35" s="3"/>
      <c r="R35" s="3"/>
      <c r="S35" s="3"/>
      <c r="T35" s="3"/>
    </row>
    <row r="39" spans="1:20" x14ac:dyDescent="0.25">
      <c r="A39" s="17"/>
      <c r="B39" s="17"/>
      <c r="C39" s="17" t="s">
        <v>78</v>
      </c>
      <c r="D39" s="17"/>
      <c r="E39" s="17"/>
      <c r="F39" s="17"/>
      <c r="G39" s="17" t="s">
        <v>103</v>
      </c>
      <c r="H39" s="17"/>
      <c r="I39" s="17"/>
      <c r="J39" s="17"/>
      <c r="K39" s="17"/>
      <c r="L39" s="17"/>
      <c r="M39" s="17"/>
      <c r="N39" s="17"/>
      <c r="O39" s="17"/>
      <c r="P39" s="17" t="s">
        <v>227</v>
      </c>
      <c r="Q39" s="17"/>
      <c r="R39" s="17"/>
      <c r="S39" s="17"/>
      <c r="T39" s="17"/>
    </row>
    <row r="40" spans="1:20" x14ac:dyDescent="0.25">
      <c r="A40" s="3"/>
      <c r="B40" s="3"/>
      <c r="C40" s="3" t="s">
        <v>79</v>
      </c>
      <c r="D40" s="3"/>
      <c r="E40" s="3"/>
      <c r="F40" s="3"/>
      <c r="G40" s="3" t="s">
        <v>105</v>
      </c>
      <c r="H40" s="3"/>
      <c r="I40" s="3"/>
      <c r="J40" s="3"/>
      <c r="K40" s="3"/>
      <c r="L40" s="3"/>
      <c r="M40" s="3"/>
      <c r="N40" s="3"/>
      <c r="O40" s="3"/>
      <c r="P40" s="3" t="s">
        <v>228</v>
      </c>
      <c r="Q40" s="3"/>
      <c r="R40" s="3"/>
      <c r="S40" s="3"/>
      <c r="T40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A24" sqref="A24:T24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84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98</v>
      </c>
      <c r="D11" s="20">
        <v>1350000</v>
      </c>
      <c r="E11" s="20">
        <v>1324500</v>
      </c>
      <c r="F11" s="21">
        <v>1</v>
      </c>
      <c r="G11" s="22">
        <v>100</v>
      </c>
      <c r="H11" s="22">
        <v>100</v>
      </c>
      <c r="I11" s="23">
        <v>0</v>
      </c>
      <c r="J11" s="24">
        <v>100</v>
      </c>
      <c r="K11" s="24">
        <v>100</v>
      </c>
      <c r="L11" s="19">
        <v>0</v>
      </c>
      <c r="M11" s="22">
        <v>100</v>
      </c>
      <c r="N11" s="22">
        <v>98.11</v>
      </c>
      <c r="O11" s="23">
        <v>1.89</v>
      </c>
      <c r="P11" s="24">
        <v>100</v>
      </c>
      <c r="Q11" s="24">
        <v>98.11</v>
      </c>
      <c r="R11" s="19">
        <v>1.89</v>
      </c>
      <c r="S11" s="20">
        <f>D11-E11</f>
        <v>25500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89.25" x14ac:dyDescent="0.25">
      <c r="A13" s="18"/>
      <c r="B13" s="18" t="s">
        <v>107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5">
      <c r="A15" s="11"/>
      <c r="B15" s="11"/>
      <c r="C15" s="11"/>
      <c r="D15" s="12">
        <f>SUM(D11:D11)</f>
        <v>1350000</v>
      </c>
      <c r="E15" s="12">
        <f>SUM(E11:E11)</f>
        <v>1324500</v>
      </c>
      <c r="F15" s="13">
        <f>SUM(F11:F11)</f>
        <v>1</v>
      </c>
      <c r="G15" s="16"/>
      <c r="H15" s="16"/>
      <c r="I15" s="16"/>
      <c r="J15" s="15">
        <f>SUM(J11:J11)</f>
        <v>100</v>
      </c>
      <c r="K15" s="15">
        <f>SUM(K11:K11)</f>
        <v>100</v>
      </c>
      <c r="L15" s="15">
        <f>J15-K15</f>
        <v>0</v>
      </c>
      <c r="M15" s="16"/>
      <c r="N15" s="16"/>
      <c r="O15" s="16"/>
      <c r="P15" s="15">
        <f>SUM(P11:P11)</f>
        <v>100</v>
      </c>
      <c r="Q15" s="15">
        <f>SUM(Q11:Q11)</f>
        <v>98.11</v>
      </c>
      <c r="R15" s="15">
        <f>P15-Q15</f>
        <v>1.89</v>
      </c>
      <c r="S15" s="12">
        <f>D15-E15</f>
        <v>25500</v>
      </c>
      <c r="T15" s="16"/>
    </row>
    <row r="17" spans="1:2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 t="s">
        <v>75</v>
      </c>
      <c r="Q17" s="3"/>
      <c r="R17" s="3"/>
      <c r="S17" s="3"/>
      <c r="T17" s="3"/>
    </row>
    <row r="18" spans="1:20" x14ac:dyDescent="0.25">
      <c r="A18" s="3"/>
      <c r="B18" s="3"/>
      <c r="C18" s="3" t="s">
        <v>76</v>
      </c>
      <c r="D18" s="3"/>
      <c r="E18" s="3"/>
      <c r="F18" s="3"/>
      <c r="G18" s="3" t="s">
        <v>100</v>
      </c>
      <c r="H18" s="3"/>
      <c r="I18" s="3"/>
      <c r="J18" s="3"/>
      <c r="K18" s="3"/>
      <c r="L18" s="3"/>
      <c r="M18" s="3"/>
      <c r="N18" s="3"/>
      <c r="O18" s="3"/>
      <c r="P18" s="3" t="s">
        <v>101</v>
      </c>
      <c r="Q18" s="3"/>
      <c r="R18" s="3"/>
      <c r="S18" s="3"/>
      <c r="T18" s="3"/>
    </row>
    <row r="19" spans="1:20" x14ac:dyDescent="0.25">
      <c r="A19" s="3"/>
      <c r="B19" s="3"/>
      <c r="C19" s="3" t="s">
        <v>77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108</v>
      </c>
      <c r="Q19" s="3"/>
      <c r="R19" s="3"/>
      <c r="S19" s="3"/>
      <c r="T19" s="3"/>
    </row>
    <row r="23" spans="1:20" x14ac:dyDescent="0.25">
      <c r="A23" s="17"/>
      <c r="B23" s="17"/>
      <c r="C23" s="17" t="s">
        <v>78</v>
      </c>
      <c r="D23" s="17"/>
      <c r="E23" s="17"/>
      <c r="F23" s="17"/>
      <c r="G23" s="17" t="s">
        <v>103</v>
      </c>
      <c r="H23" s="17"/>
      <c r="I23" s="17"/>
      <c r="J23" s="17"/>
      <c r="K23" s="17"/>
      <c r="L23" s="17"/>
      <c r="M23" s="17"/>
      <c r="N23" s="17"/>
      <c r="O23" s="17"/>
      <c r="P23" s="17" t="s">
        <v>104</v>
      </c>
      <c r="Q23" s="17"/>
      <c r="R23" s="17"/>
      <c r="S23" s="17"/>
      <c r="T23" s="17"/>
    </row>
    <row r="24" spans="1:20" x14ac:dyDescent="0.25">
      <c r="A24" s="3"/>
      <c r="B24" s="3"/>
      <c r="C24" s="3" t="s">
        <v>79</v>
      </c>
      <c r="D24" s="3"/>
      <c r="E24" s="3"/>
      <c r="F24" s="3"/>
      <c r="G24" s="3" t="s">
        <v>105</v>
      </c>
      <c r="H24" s="3"/>
      <c r="I24" s="3"/>
      <c r="J24" s="3"/>
      <c r="K24" s="3"/>
      <c r="L24" s="3"/>
      <c r="M24" s="3"/>
      <c r="N24" s="3"/>
      <c r="O24" s="3"/>
      <c r="P24" s="3" t="s">
        <v>106</v>
      </c>
      <c r="Q24" s="3"/>
      <c r="R24" s="3"/>
      <c r="S24" s="3"/>
      <c r="T24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A26" sqref="A26:T26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239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93</v>
      </c>
      <c r="D11" s="20">
        <v>1576400</v>
      </c>
      <c r="E11" s="20">
        <v>0</v>
      </c>
      <c r="F11" s="21">
        <v>0.47028639999999999</v>
      </c>
      <c r="G11" s="22">
        <v>100</v>
      </c>
      <c r="H11" s="22">
        <v>0</v>
      </c>
      <c r="I11" s="23">
        <v>100</v>
      </c>
      <c r="J11" s="24">
        <v>47.028640000000003</v>
      </c>
      <c r="K11" s="24">
        <v>0</v>
      </c>
      <c r="L11" s="19">
        <v>47.03</v>
      </c>
      <c r="M11" s="22">
        <v>100</v>
      </c>
      <c r="N11" s="22">
        <v>0</v>
      </c>
      <c r="O11" s="23">
        <v>100</v>
      </c>
      <c r="P11" s="24">
        <v>47.028640000000003</v>
      </c>
      <c r="Q11" s="24">
        <v>0</v>
      </c>
      <c r="R11" s="19">
        <v>47.03</v>
      </c>
      <c r="S11" s="20">
        <f>D11-E11</f>
        <v>1576400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89.25" x14ac:dyDescent="0.25">
      <c r="A13" s="18"/>
      <c r="B13" s="18" t="s">
        <v>225</v>
      </c>
      <c r="C13" s="18" t="s">
        <v>95</v>
      </c>
      <c r="D13" s="20">
        <v>156600</v>
      </c>
      <c r="E13" s="20">
        <v>0</v>
      </c>
      <c r="F13" s="21">
        <v>4.6718379999999997E-2</v>
      </c>
      <c r="G13" s="22">
        <v>100</v>
      </c>
      <c r="H13" s="22">
        <v>0</v>
      </c>
      <c r="I13" s="23">
        <v>100</v>
      </c>
      <c r="J13" s="24">
        <v>4.6718380000000002</v>
      </c>
      <c r="K13" s="24">
        <v>0</v>
      </c>
      <c r="L13" s="19">
        <v>4.67</v>
      </c>
      <c r="M13" s="22">
        <v>100</v>
      </c>
      <c r="N13" s="22">
        <v>0</v>
      </c>
      <c r="O13" s="23">
        <v>100</v>
      </c>
      <c r="P13" s="24">
        <v>4.6718380000000002</v>
      </c>
      <c r="Q13" s="24">
        <v>0</v>
      </c>
      <c r="R13" s="19">
        <v>4.67</v>
      </c>
      <c r="S13" s="20">
        <f>D13-E13</f>
        <v>156600</v>
      </c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38.25" x14ac:dyDescent="0.25">
      <c r="A15" s="18"/>
      <c r="B15" s="18"/>
      <c r="C15" s="18" t="s">
        <v>97</v>
      </c>
      <c r="D15" s="20">
        <v>1619000</v>
      </c>
      <c r="E15" s="20">
        <v>0</v>
      </c>
      <c r="F15" s="21">
        <v>0.48299523</v>
      </c>
      <c r="G15" s="22">
        <v>100</v>
      </c>
      <c r="H15" s="22">
        <v>0</v>
      </c>
      <c r="I15" s="23">
        <v>100</v>
      </c>
      <c r="J15" s="24">
        <v>48.299523000000001</v>
      </c>
      <c r="K15" s="24">
        <v>0</v>
      </c>
      <c r="L15" s="19">
        <v>48.3</v>
      </c>
      <c r="M15" s="22">
        <v>100</v>
      </c>
      <c r="N15" s="22">
        <v>0</v>
      </c>
      <c r="O15" s="23">
        <v>100</v>
      </c>
      <c r="P15" s="24">
        <v>48.299523000000001</v>
      </c>
      <c r="Q15" s="24">
        <v>0</v>
      </c>
      <c r="R15" s="19">
        <v>48.3</v>
      </c>
      <c r="S15" s="20">
        <f>D15-E15</f>
        <v>1619000</v>
      </c>
      <c r="T15" s="18"/>
    </row>
    <row r="16" spans="1:2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x14ac:dyDescent="0.25">
      <c r="A17" s="11"/>
      <c r="B17" s="11"/>
      <c r="C17" s="11"/>
      <c r="D17" s="12">
        <f>SUM(D11:D15)</f>
        <v>3352000</v>
      </c>
      <c r="E17" s="12">
        <f>SUM(E11:E15)</f>
        <v>0</v>
      </c>
      <c r="F17" s="13">
        <f>SUM(F11:F15)</f>
        <v>1.0000000099999999</v>
      </c>
      <c r="G17" s="16"/>
      <c r="H17" s="16"/>
      <c r="I17" s="16"/>
      <c r="J17" s="15">
        <f>SUM(J11:J15)</f>
        <v>100.000001</v>
      </c>
      <c r="K17" s="15">
        <f>SUM(K11:K15)</f>
        <v>0</v>
      </c>
      <c r="L17" s="15">
        <f>J17-K17</f>
        <v>100.000001</v>
      </c>
      <c r="M17" s="16"/>
      <c r="N17" s="16"/>
      <c r="O17" s="16"/>
      <c r="P17" s="15">
        <f>SUM(P11:P15)</f>
        <v>100.000001</v>
      </c>
      <c r="Q17" s="15">
        <f>SUM(Q11:Q15)</f>
        <v>0</v>
      </c>
      <c r="R17" s="15">
        <f>P17-Q17</f>
        <v>100.000001</v>
      </c>
      <c r="S17" s="12">
        <f>D17-E17</f>
        <v>3352000</v>
      </c>
      <c r="T17" s="16"/>
    </row>
    <row r="19" spans="1:2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75</v>
      </c>
      <c r="Q19" s="3"/>
      <c r="R19" s="3"/>
      <c r="S19" s="3"/>
      <c r="T19" s="3"/>
    </row>
    <row r="20" spans="1:20" x14ac:dyDescent="0.25">
      <c r="A20" s="3"/>
      <c r="B20" s="3"/>
      <c r="C20" s="3" t="s">
        <v>76</v>
      </c>
      <c r="D20" s="3"/>
      <c r="E20" s="3"/>
      <c r="F20" s="3"/>
      <c r="G20" s="3" t="s">
        <v>100</v>
      </c>
      <c r="H20" s="3"/>
      <c r="I20" s="3"/>
      <c r="J20" s="3"/>
      <c r="K20" s="3"/>
      <c r="L20" s="3"/>
      <c r="M20" s="3"/>
      <c r="N20" s="3"/>
      <c r="O20" s="3"/>
      <c r="P20" s="3" t="s">
        <v>101</v>
      </c>
      <c r="Q20" s="3"/>
      <c r="R20" s="3"/>
      <c r="S20" s="3"/>
      <c r="T20" s="3"/>
    </row>
    <row r="21" spans="1:20" x14ac:dyDescent="0.25">
      <c r="A21" s="3"/>
      <c r="B21" s="3"/>
      <c r="C21" s="3" t="s">
        <v>77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 t="s">
        <v>226</v>
      </c>
      <c r="Q21" s="3"/>
      <c r="R21" s="3"/>
      <c r="S21" s="3"/>
      <c r="T21" s="3"/>
    </row>
    <row r="25" spans="1:20" x14ac:dyDescent="0.25">
      <c r="A25" s="17"/>
      <c r="B25" s="17"/>
      <c r="C25" s="17" t="s">
        <v>78</v>
      </c>
      <c r="D25" s="17"/>
      <c r="E25" s="17"/>
      <c r="F25" s="17"/>
      <c r="G25" s="17" t="s">
        <v>103</v>
      </c>
      <c r="H25" s="17"/>
      <c r="I25" s="17"/>
      <c r="J25" s="17"/>
      <c r="K25" s="17"/>
      <c r="L25" s="17"/>
      <c r="M25" s="17"/>
      <c r="N25" s="17"/>
      <c r="O25" s="17"/>
      <c r="P25" s="17" t="s">
        <v>240</v>
      </c>
      <c r="Q25" s="17"/>
      <c r="R25" s="17"/>
      <c r="S25" s="17"/>
      <c r="T25" s="17"/>
    </row>
    <row r="26" spans="1:20" x14ac:dyDescent="0.25">
      <c r="A26" s="3"/>
      <c r="B26" s="3"/>
      <c r="C26" s="3" t="s">
        <v>79</v>
      </c>
      <c r="D26" s="3"/>
      <c r="E26" s="3"/>
      <c r="F26" s="3"/>
      <c r="G26" s="3" t="s">
        <v>105</v>
      </c>
      <c r="H26" s="3"/>
      <c r="I26" s="3"/>
      <c r="J26" s="3"/>
      <c r="K26" s="3"/>
      <c r="L26" s="3"/>
      <c r="M26" s="3"/>
      <c r="N26" s="3"/>
      <c r="O26" s="3"/>
      <c r="P26" s="3" t="s">
        <v>241</v>
      </c>
      <c r="Q26" s="3"/>
      <c r="R26" s="3"/>
      <c r="S26" s="3"/>
      <c r="T26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A28" sqref="A28:T28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239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93</v>
      </c>
      <c r="D11" s="20">
        <v>1020000</v>
      </c>
      <c r="E11" s="20">
        <v>0</v>
      </c>
      <c r="F11" s="21">
        <v>2.829129E-2</v>
      </c>
      <c r="G11" s="22">
        <v>100</v>
      </c>
      <c r="H11" s="22">
        <v>0</v>
      </c>
      <c r="I11" s="23">
        <v>100</v>
      </c>
      <c r="J11" s="24">
        <v>2.829129</v>
      </c>
      <c r="K11" s="24">
        <v>0</v>
      </c>
      <c r="L11" s="19">
        <v>2.83</v>
      </c>
      <c r="M11" s="22">
        <v>100</v>
      </c>
      <c r="N11" s="22">
        <v>0</v>
      </c>
      <c r="O11" s="23">
        <v>100</v>
      </c>
      <c r="P11" s="24">
        <v>2.829129</v>
      </c>
      <c r="Q11" s="24">
        <v>0</v>
      </c>
      <c r="R11" s="19">
        <v>2.83</v>
      </c>
      <c r="S11" s="20">
        <f>D11-E11</f>
        <v>1020000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76.5" x14ac:dyDescent="0.25">
      <c r="A13" s="18"/>
      <c r="B13" s="18" t="s">
        <v>201</v>
      </c>
      <c r="C13" s="18" t="s">
        <v>182</v>
      </c>
      <c r="D13" s="20">
        <v>283500</v>
      </c>
      <c r="E13" s="20">
        <v>0</v>
      </c>
      <c r="F13" s="21">
        <v>7.8633100000000001E-3</v>
      </c>
      <c r="G13" s="22">
        <v>100</v>
      </c>
      <c r="H13" s="22">
        <v>0</v>
      </c>
      <c r="I13" s="23">
        <v>100</v>
      </c>
      <c r="J13" s="24">
        <v>0.786331</v>
      </c>
      <c r="K13" s="24">
        <v>0</v>
      </c>
      <c r="L13" s="19">
        <v>0.79</v>
      </c>
      <c r="M13" s="22">
        <v>100</v>
      </c>
      <c r="N13" s="22">
        <v>0</v>
      </c>
      <c r="O13" s="23">
        <v>100</v>
      </c>
      <c r="P13" s="24">
        <v>0.786331</v>
      </c>
      <c r="Q13" s="24">
        <v>0</v>
      </c>
      <c r="R13" s="19">
        <v>0.79</v>
      </c>
      <c r="S13" s="20">
        <f>D13-E13</f>
        <v>283500</v>
      </c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51" x14ac:dyDescent="0.25">
      <c r="A15" s="18"/>
      <c r="B15" s="18"/>
      <c r="C15" s="18" t="s">
        <v>242</v>
      </c>
      <c r="D15" s="20">
        <v>32500000</v>
      </c>
      <c r="E15" s="20">
        <v>0</v>
      </c>
      <c r="F15" s="21">
        <v>0.90143814</v>
      </c>
      <c r="G15" s="22">
        <v>55.74</v>
      </c>
      <c r="H15" s="22">
        <v>0</v>
      </c>
      <c r="I15" s="23">
        <v>55.74</v>
      </c>
      <c r="J15" s="24">
        <v>50.246161923599999</v>
      </c>
      <c r="K15" s="24">
        <v>0</v>
      </c>
      <c r="L15" s="19">
        <v>50.25</v>
      </c>
      <c r="M15" s="22">
        <v>55.74</v>
      </c>
      <c r="N15" s="22">
        <v>0</v>
      </c>
      <c r="O15" s="23">
        <v>55.74</v>
      </c>
      <c r="P15" s="24">
        <v>50.246161923599999</v>
      </c>
      <c r="Q15" s="24">
        <v>0</v>
      </c>
      <c r="R15" s="19">
        <v>50.25</v>
      </c>
      <c r="S15" s="20">
        <f>D15-E15</f>
        <v>32500000</v>
      </c>
      <c r="T15" s="18"/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25.5" x14ac:dyDescent="0.25">
      <c r="A17" s="18"/>
      <c r="B17" s="18"/>
      <c r="C17" s="18" t="s">
        <v>98</v>
      </c>
      <c r="D17" s="20">
        <v>2250000</v>
      </c>
      <c r="E17" s="20">
        <v>0</v>
      </c>
      <c r="F17" s="21">
        <v>6.2407259999999999E-2</v>
      </c>
      <c r="G17" s="22">
        <v>100</v>
      </c>
      <c r="H17" s="22">
        <v>0</v>
      </c>
      <c r="I17" s="23">
        <v>100</v>
      </c>
      <c r="J17" s="24">
        <v>6.2407260000000004</v>
      </c>
      <c r="K17" s="24">
        <v>0</v>
      </c>
      <c r="L17" s="19">
        <v>6.24</v>
      </c>
      <c r="M17" s="22">
        <v>100</v>
      </c>
      <c r="N17" s="22">
        <v>0</v>
      </c>
      <c r="O17" s="23">
        <v>100</v>
      </c>
      <c r="P17" s="24">
        <v>6.2407260000000004</v>
      </c>
      <c r="Q17" s="24">
        <v>0</v>
      </c>
      <c r="R17" s="19">
        <v>6.24</v>
      </c>
      <c r="S17" s="20">
        <f>D17-E17</f>
        <v>2250000</v>
      </c>
      <c r="T17" s="18"/>
    </row>
    <row r="18" spans="1:20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x14ac:dyDescent="0.25">
      <c r="A19" s="11"/>
      <c r="B19" s="11"/>
      <c r="C19" s="11"/>
      <c r="D19" s="12">
        <f>SUM(D11:D17)</f>
        <v>36053500</v>
      </c>
      <c r="E19" s="12">
        <f>SUM(E11:E17)</f>
        <v>0</v>
      </c>
      <c r="F19" s="13">
        <f>SUM(F11:F17)</f>
        <v>1</v>
      </c>
      <c r="G19" s="16"/>
      <c r="H19" s="16"/>
      <c r="I19" s="16"/>
      <c r="J19" s="15">
        <f>SUM(J11:J17)</f>
        <v>60.1023479236</v>
      </c>
      <c r="K19" s="15">
        <f>SUM(K11:K17)</f>
        <v>0</v>
      </c>
      <c r="L19" s="15">
        <f>J19-K19</f>
        <v>60.1023479236</v>
      </c>
      <c r="M19" s="16"/>
      <c r="N19" s="16"/>
      <c r="O19" s="16"/>
      <c r="P19" s="15">
        <f>SUM(P11:P17)</f>
        <v>60.1023479236</v>
      </c>
      <c r="Q19" s="15">
        <f>SUM(Q11:Q17)</f>
        <v>0</v>
      </c>
      <c r="R19" s="15">
        <f>P19-Q19</f>
        <v>60.1023479236</v>
      </c>
      <c r="S19" s="12">
        <f>D19-E19</f>
        <v>36053500</v>
      </c>
      <c r="T19" s="16"/>
    </row>
    <row r="21" spans="1:2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 t="s">
        <v>75</v>
      </c>
      <c r="Q21" s="3"/>
      <c r="R21" s="3"/>
      <c r="S21" s="3"/>
      <c r="T21" s="3"/>
    </row>
    <row r="22" spans="1:20" x14ac:dyDescent="0.25">
      <c r="A22" s="3"/>
      <c r="B22" s="3"/>
      <c r="C22" s="3" t="s">
        <v>76</v>
      </c>
      <c r="D22" s="3"/>
      <c r="E22" s="3"/>
      <c r="F22" s="3"/>
      <c r="G22" s="3" t="s">
        <v>100</v>
      </c>
      <c r="H22" s="3"/>
      <c r="I22" s="3"/>
      <c r="J22" s="3"/>
      <c r="K22" s="3"/>
      <c r="L22" s="3"/>
      <c r="M22" s="3"/>
      <c r="N22" s="3"/>
      <c r="O22" s="3"/>
      <c r="P22" s="3" t="s">
        <v>101</v>
      </c>
      <c r="Q22" s="3"/>
      <c r="R22" s="3"/>
      <c r="S22" s="3"/>
      <c r="T22" s="3"/>
    </row>
    <row r="23" spans="1:20" x14ac:dyDescent="0.25">
      <c r="A23" s="3"/>
      <c r="B23" s="3"/>
      <c r="C23" s="3" t="s">
        <v>77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 t="s">
        <v>183</v>
      </c>
      <c r="Q23" s="3"/>
      <c r="R23" s="3"/>
      <c r="S23" s="3"/>
      <c r="T23" s="3"/>
    </row>
    <row r="27" spans="1:20" x14ac:dyDescent="0.25">
      <c r="A27" s="17"/>
      <c r="B27" s="17"/>
      <c r="C27" s="17" t="s">
        <v>78</v>
      </c>
      <c r="D27" s="17"/>
      <c r="E27" s="17"/>
      <c r="F27" s="17"/>
      <c r="G27" s="17" t="s">
        <v>243</v>
      </c>
      <c r="H27" s="17"/>
      <c r="I27" s="17"/>
      <c r="J27" s="17"/>
      <c r="K27" s="17"/>
      <c r="L27" s="17"/>
      <c r="M27" s="17"/>
      <c r="N27" s="17"/>
      <c r="O27" s="17"/>
      <c r="P27" s="17" t="s">
        <v>244</v>
      </c>
      <c r="Q27" s="17"/>
      <c r="R27" s="17"/>
      <c r="S27" s="17"/>
      <c r="T27" s="17"/>
    </row>
    <row r="28" spans="1:20" x14ac:dyDescent="0.25">
      <c r="A28" s="3"/>
      <c r="B28" s="3"/>
      <c r="C28" s="3" t="s">
        <v>79</v>
      </c>
      <c r="D28" s="3"/>
      <c r="E28" s="3"/>
      <c r="F28" s="3"/>
      <c r="G28" s="3" t="s">
        <v>245</v>
      </c>
      <c r="H28" s="3"/>
      <c r="I28" s="3"/>
      <c r="J28" s="3"/>
      <c r="K28" s="3"/>
      <c r="L28" s="3"/>
      <c r="M28" s="3"/>
      <c r="N28" s="3"/>
      <c r="O28" s="3"/>
      <c r="P28" s="3" t="s">
        <v>246</v>
      </c>
      <c r="Q28" s="3"/>
      <c r="R28" s="3"/>
      <c r="S28" s="3"/>
      <c r="T28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opLeftCell="A10" workbookViewId="0">
      <selection activeCell="A26" sqref="A26:T26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239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137</v>
      </c>
      <c r="D11" s="20">
        <v>41070400</v>
      </c>
      <c r="E11" s="20">
        <v>38438400</v>
      </c>
      <c r="F11" s="21">
        <v>0.66167449</v>
      </c>
      <c r="G11" s="22">
        <v>100</v>
      </c>
      <c r="H11" s="22">
        <v>96.82</v>
      </c>
      <c r="I11" s="23">
        <v>3.18</v>
      </c>
      <c r="J11" s="24">
        <v>66.167449000000005</v>
      </c>
      <c r="K11" s="24">
        <v>64.063324121799994</v>
      </c>
      <c r="L11" s="19">
        <v>2.1</v>
      </c>
      <c r="M11" s="22">
        <v>100</v>
      </c>
      <c r="N11" s="22">
        <v>93.59</v>
      </c>
      <c r="O11" s="23">
        <v>6.41</v>
      </c>
      <c r="P11" s="24">
        <v>66.167449000000005</v>
      </c>
      <c r="Q11" s="24">
        <v>61.926115519100001</v>
      </c>
      <c r="R11" s="19">
        <v>4.24</v>
      </c>
      <c r="S11" s="20">
        <f>D11-E11</f>
        <v>2632000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114.75" x14ac:dyDescent="0.25">
      <c r="A13" s="18"/>
      <c r="B13" s="18" t="s">
        <v>204</v>
      </c>
      <c r="C13" s="18" t="s">
        <v>140</v>
      </c>
      <c r="D13" s="20">
        <v>3000000</v>
      </c>
      <c r="E13" s="20">
        <v>1109800</v>
      </c>
      <c r="F13" s="21">
        <v>4.8332220000000002E-2</v>
      </c>
      <c r="G13" s="22">
        <v>100</v>
      </c>
      <c r="H13" s="22">
        <v>100</v>
      </c>
      <c r="I13" s="23">
        <v>0</v>
      </c>
      <c r="J13" s="24">
        <v>4.8332220000000001</v>
      </c>
      <c r="K13" s="24">
        <v>4.8332220000000001</v>
      </c>
      <c r="L13" s="19">
        <v>0</v>
      </c>
      <c r="M13" s="22">
        <v>100</v>
      </c>
      <c r="N13" s="22">
        <v>36.99</v>
      </c>
      <c r="O13" s="23">
        <v>63.01</v>
      </c>
      <c r="P13" s="24">
        <v>4.8332220000000001</v>
      </c>
      <c r="Q13" s="24">
        <v>1.7878088178</v>
      </c>
      <c r="R13" s="19">
        <v>3.05</v>
      </c>
      <c r="S13" s="20">
        <f>D13-E13</f>
        <v>1890200</v>
      </c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51" x14ac:dyDescent="0.25">
      <c r="A15" s="18"/>
      <c r="B15" s="18"/>
      <c r="C15" s="18" t="s">
        <v>187</v>
      </c>
      <c r="D15" s="20">
        <v>18000000</v>
      </c>
      <c r="E15" s="20">
        <v>2950000</v>
      </c>
      <c r="F15" s="21">
        <v>0.28999330000000001</v>
      </c>
      <c r="G15" s="22">
        <v>75</v>
      </c>
      <c r="H15" s="22">
        <v>50</v>
      </c>
      <c r="I15" s="23">
        <v>25</v>
      </c>
      <c r="J15" s="24">
        <v>21.7494975</v>
      </c>
      <c r="K15" s="24">
        <v>14.499665</v>
      </c>
      <c r="L15" s="19">
        <v>7.25</v>
      </c>
      <c r="M15" s="22">
        <v>75</v>
      </c>
      <c r="N15" s="22">
        <v>16.39</v>
      </c>
      <c r="O15" s="23">
        <v>58.61</v>
      </c>
      <c r="P15" s="24">
        <v>21.7494975</v>
      </c>
      <c r="Q15" s="24">
        <v>4.752990187</v>
      </c>
      <c r="R15" s="19">
        <v>17</v>
      </c>
      <c r="S15" s="20">
        <f>D15-E15</f>
        <v>15050000</v>
      </c>
      <c r="T15" s="18"/>
    </row>
    <row r="16" spans="1:2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x14ac:dyDescent="0.25">
      <c r="A17" s="11"/>
      <c r="B17" s="11"/>
      <c r="C17" s="11"/>
      <c r="D17" s="12">
        <f>SUM(D11:D15)</f>
        <v>62070400</v>
      </c>
      <c r="E17" s="12">
        <f>SUM(E11:E15)</f>
        <v>42498200</v>
      </c>
      <c r="F17" s="13">
        <f>SUM(F11:F15)</f>
        <v>1.0000000099999999</v>
      </c>
      <c r="G17" s="16"/>
      <c r="H17" s="16"/>
      <c r="I17" s="16"/>
      <c r="J17" s="15">
        <f>SUM(J11:J15)</f>
        <v>92.750168500000001</v>
      </c>
      <c r="K17" s="15">
        <f>SUM(K11:K15)</f>
        <v>83.396211121799993</v>
      </c>
      <c r="L17" s="15">
        <f>J17-K17</f>
        <v>9.3539573782000005</v>
      </c>
      <c r="M17" s="16"/>
      <c r="N17" s="16"/>
      <c r="O17" s="16"/>
      <c r="P17" s="15">
        <f>SUM(P11:P15)</f>
        <v>92.750168500000001</v>
      </c>
      <c r="Q17" s="15">
        <f>SUM(Q11:Q15)</f>
        <v>68.466914523900002</v>
      </c>
      <c r="R17" s="15">
        <f>P17-Q17</f>
        <v>24.283253976099999</v>
      </c>
      <c r="S17" s="12">
        <f>D17-E17</f>
        <v>19572200</v>
      </c>
      <c r="T17" s="16"/>
    </row>
    <row r="19" spans="1:2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75</v>
      </c>
      <c r="Q19" s="3"/>
      <c r="R19" s="3"/>
      <c r="S19" s="3"/>
      <c r="T19" s="3"/>
    </row>
    <row r="20" spans="1:20" x14ac:dyDescent="0.25">
      <c r="A20" s="3"/>
      <c r="B20" s="3"/>
      <c r="C20" s="3" t="s">
        <v>76</v>
      </c>
      <c r="D20" s="3"/>
      <c r="E20" s="3"/>
      <c r="F20" s="3"/>
      <c r="G20" s="3" t="s">
        <v>100</v>
      </c>
      <c r="H20" s="3"/>
      <c r="I20" s="3"/>
      <c r="J20" s="3"/>
      <c r="K20" s="3"/>
      <c r="L20" s="3"/>
      <c r="M20" s="3"/>
      <c r="N20" s="3"/>
      <c r="O20" s="3"/>
      <c r="P20" s="3" t="s">
        <v>101</v>
      </c>
      <c r="Q20" s="3"/>
      <c r="R20" s="3"/>
      <c r="S20" s="3"/>
      <c r="T20" s="3"/>
    </row>
    <row r="21" spans="1:20" x14ac:dyDescent="0.25">
      <c r="A21" s="3"/>
      <c r="B21" s="3"/>
      <c r="C21" s="3" t="s">
        <v>77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 t="s">
        <v>188</v>
      </c>
      <c r="Q21" s="3"/>
      <c r="R21" s="3"/>
      <c r="S21" s="3"/>
      <c r="T21" s="3"/>
    </row>
    <row r="25" spans="1:20" x14ac:dyDescent="0.25">
      <c r="A25" s="17"/>
      <c r="B25" s="17"/>
      <c r="C25" s="17" t="s">
        <v>78</v>
      </c>
      <c r="D25" s="17"/>
      <c r="E25" s="17"/>
      <c r="F25" s="17"/>
      <c r="G25" s="17" t="s">
        <v>103</v>
      </c>
      <c r="H25" s="17"/>
      <c r="I25" s="17"/>
      <c r="J25" s="17"/>
      <c r="K25" s="17"/>
      <c r="L25" s="17"/>
      <c r="M25" s="17"/>
      <c r="N25" s="17"/>
      <c r="O25" s="17"/>
      <c r="P25" s="17" t="s">
        <v>240</v>
      </c>
      <c r="Q25" s="17"/>
      <c r="R25" s="17"/>
      <c r="S25" s="17"/>
      <c r="T25" s="17"/>
    </row>
    <row r="26" spans="1:20" x14ac:dyDescent="0.25">
      <c r="A26" s="3"/>
      <c r="B26" s="3"/>
      <c r="C26" s="3" t="s">
        <v>79</v>
      </c>
      <c r="D26" s="3"/>
      <c r="E26" s="3"/>
      <c r="F26" s="3"/>
      <c r="G26" s="3" t="s">
        <v>105</v>
      </c>
      <c r="H26" s="3"/>
      <c r="I26" s="3"/>
      <c r="J26" s="3"/>
      <c r="K26" s="3"/>
      <c r="L26" s="3"/>
      <c r="M26" s="3"/>
      <c r="N26" s="3"/>
      <c r="O26" s="3"/>
      <c r="P26" s="3" t="s">
        <v>241</v>
      </c>
      <c r="Q26" s="3"/>
      <c r="R26" s="3"/>
      <c r="S26" s="3"/>
      <c r="T26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opLeftCell="A16" workbookViewId="0">
      <selection activeCell="A32" sqref="A32:T32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239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148</v>
      </c>
      <c r="D11" s="20">
        <v>69399200</v>
      </c>
      <c r="E11" s="20">
        <v>46932800</v>
      </c>
      <c r="F11" s="21">
        <v>0.80096124000000002</v>
      </c>
      <c r="G11" s="22">
        <v>75.7</v>
      </c>
      <c r="H11" s="22">
        <v>75.7</v>
      </c>
      <c r="I11" s="23">
        <v>0</v>
      </c>
      <c r="J11" s="24">
        <v>60.632765868</v>
      </c>
      <c r="K11" s="24">
        <v>60.632765868</v>
      </c>
      <c r="L11" s="19">
        <v>0</v>
      </c>
      <c r="M11" s="22">
        <v>75.7</v>
      </c>
      <c r="N11" s="22">
        <v>67.63</v>
      </c>
      <c r="O11" s="23">
        <v>8.07</v>
      </c>
      <c r="P11" s="24">
        <v>60.632765868</v>
      </c>
      <c r="Q11" s="24">
        <v>54.169008661200003</v>
      </c>
      <c r="R11" s="19">
        <v>6.46</v>
      </c>
      <c r="S11" s="20">
        <f>D11-E11</f>
        <v>22466400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102" x14ac:dyDescent="0.25">
      <c r="A13" s="18"/>
      <c r="B13" s="18" t="s">
        <v>205</v>
      </c>
      <c r="C13" s="18" t="s">
        <v>152</v>
      </c>
      <c r="D13" s="20">
        <v>1013100</v>
      </c>
      <c r="E13" s="20">
        <v>224000</v>
      </c>
      <c r="F13" s="21">
        <v>1.1692549999999999E-2</v>
      </c>
      <c r="G13" s="22">
        <v>74.97</v>
      </c>
      <c r="H13" s="22">
        <v>74.97</v>
      </c>
      <c r="I13" s="23">
        <v>0</v>
      </c>
      <c r="J13" s="24">
        <v>0.87659047349999997</v>
      </c>
      <c r="K13" s="24">
        <v>0.87659047349999997</v>
      </c>
      <c r="L13" s="19">
        <v>0</v>
      </c>
      <c r="M13" s="22">
        <v>74.97</v>
      </c>
      <c r="N13" s="22">
        <v>22.11</v>
      </c>
      <c r="O13" s="23">
        <v>52.86</v>
      </c>
      <c r="P13" s="24">
        <v>0.87659047349999997</v>
      </c>
      <c r="Q13" s="24">
        <v>0.25852228049999998</v>
      </c>
      <c r="R13" s="19">
        <v>0.62</v>
      </c>
      <c r="S13" s="20">
        <f>D13-E13</f>
        <v>789100</v>
      </c>
      <c r="T13" s="18" t="s">
        <v>191</v>
      </c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25.5" x14ac:dyDescent="0.25">
      <c r="A15" s="18"/>
      <c r="B15" s="18"/>
      <c r="C15" s="18" t="s">
        <v>153</v>
      </c>
      <c r="D15" s="20">
        <v>10500000</v>
      </c>
      <c r="E15" s="20">
        <v>3565006</v>
      </c>
      <c r="F15" s="21">
        <v>0.12118429</v>
      </c>
      <c r="G15" s="22">
        <v>74.97</v>
      </c>
      <c r="H15" s="22">
        <v>74.97</v>
      </c>
      <c r="I15" s="23">
        <v>0</v>
      </c>
      <c r="J15" s="24">
        <v>9.0851862213000008</v>
      </c>
      <c r="K15" s="24">
        <v>9.0851862213000008</v>
      </c>
      <c r="L15" s="19">
        <v>0</v>
      </c>
      <c r="M15" s="22">
        <v>74.97</v>
      </c>
      <c r="N15" s="22">
        <v>33.950000000000003</v>
      </c>
      <c r="O15" s="23">
        <v>41.02</v>
      </c>
      <c r="P15" s="24">
        <v>9.0851862213000008</v>
      </c>
      <c r="Q15" s="24">
        <v>4.1142066455000004</v>
      </c>
      <c r="R15" s="19">
        <v>4.97</v>
      </c>
      <c r="S15" s="20">
        <f>D15-E15</f>
        <v>6934994</v>
      </c>
      <c r="T15" s="18" t="s">
        <v>191</v>
      </c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38.25" x14ac:dyDescent="0.25">
      <c r="A17" s="18"/>
      <c r="B17" s="18"/>
      <c r="C17" s="18" t="s">
        <v>141</v>
      </c>
      <c r="D17" s="20">
        <v>2874864</v>
      </c>
      <c r="E17" s="20">
        <v>1916576</v>
      </c>
      <c r="F17" s="21">
        <v>3.3179840000000002E-2</v>
      </c>
      <c r="G17" s="22">
        <v>80.849999999999994</v>
      </c>
      <c r="H17" s="22">
        <v>80.849999999999994</v>
      </c>
      <c r="I17" s="23">
        <v>0</v>
      </c>
      <c r="J17" s="24">
        <v>2.6825900640000002</v>
      </c>
      <c r="K17" s="24">
        <v>2.6825900640000002</v>
      </c>
      <c r="L17" s="19">
        <v>0</v>
      </c>
      <c r="M17" s="22">
        <v>80.849999999999994</v>
      </c>
      <c r="N17" s="22">
        <v>66.67</v>
      </c>
      <c r="O17" s="23">
        <v>14.18</v>
      </c>
      <c r="P17" s="24">
        <v>2.6825900640000002</v>
      </c>
      <c r="Q17" s="24">
        <v>2.2120999328000002</v>
      </c>
      <c r="R17" s="19">
        <v>0.47</v>
      </c>
      <c r="S17" s="20">
        <f>D17-E17</f>
        <v>958288</v>
      </c>
      <c r="T17" s="18"/>
    </row>
    <row r="18" spans="1:2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38.25" x14ac:dyDescent="0.25">
      <c r="A19" s="18"/>
      <c r="B19" s="18"/>
      <c r="C19" s="18" t="s">
        <v>142</v>
      </c>
      <c r="D19" s="20">
        <v>161760</v>
      </c>
      <c r="E19" s="20">
        <v>107840</v>
      </c>
      <c r="F19" s="21">
        <v>1.8669299999999999E-3</v>
      </c>
      <c r="G19" s="22">
        <v>74.97</v>
      </c>
      <c r="H19" s="22">
        <v>74.97</v>
      </c>
      <c r="I19" s="23">
        <v>0</v>
      </c>
      <c r="J19" s="24">
        <v>0.13996374210000001</v>
      </c>
      <c r="K19" s="24">
        <v>0.13996374210000001</v>
      </c>
      <c r="L19" s="19">
        <v>0</v>
      </c>
      <c r="M19" s="22">
        <v>74.97</v>
      </c>
      <c r="N19" s="22">
        <v>66.67</v>
      </c>
      <c r="O19" s="23">
        <v>8.3000000000000007</v>
      </c>
      <c r="P19" s="24">
        <v>0.13996374210000001</v>
      </c>
      <c r="Q19" s="24">
        <v>0.1244682231</v>
      </c>
      <c r="R19" s="19">
        <v>0.02</v>
      </c>
      <c r="S19" s="20">
        <f>D19-E19</f>
        <v>53920</v>
      </c>
      <c r="T19" s="18"/>
    </row>
    <row r="20" spans="1:2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38.25" x14ac:dyDescent="0.25">
      <c r="A21" s="18"/>
      <c r="B21" s="18"/>
      <c r="C21" s="18" t="s">
        <v>143</v>
      </c>
      <c r="D21" s="20">
        <v>2695968</v>
      </c>
      <c r="E21" s="20">
        <v>1797312</v>
      </c>
      <c r="F21" s="21">
        <v>3.1115139999999999E-2</v>
      </c>
      <c r="G21" s="22">
        <v>74.97</v>
      </c>
      <c r="H21" s="22">
        <v>74.97</v>
      </c>
      <c r="I21" s="23">
        <v>0</v>
      </c>
      <c r="J21" s="24">
        <v>2.3327020458000001</v>
      </c>
      <c r="K21" s="24">
        <v>2.3327020458000001</v>
      </c>
      <c r="L21" s="19">
        <v>0</v>
      </c>
      <c r="M21" s="22">
        <v>74.97</v>
      </c>
      <c r="N21" s="22">
        <v>66.67</v>
      </c>
      <c r="O21" s="23">
        <v>8.3000000000000007</v>
      </c>
      <c r="P21" s="24">
        <v>2.3327020458000001</v>
      </c>
      <c r="Q21" s="24">
        <v>2.0744463837999998</v>
      </c>
      <c r="R21" s="19">
        <v>0.26</v>
      </c>
      <c r="S21" s="20">
        <f>D21-E21</f>
        <v>898656</v>
      </c>
      <c r="T21" s="18"/>
    </row>
    <row r="22" spans="1:20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x14ac:dyDescent="0.25">
      <c r="A23" s="11"/>
      <c r="B23" s="11"/>
      <c r="C23" s="11"/>
      <c r="D23" s="12">
        <f>SUM(D11:D21)</f>
        <v>86644892</v>
      </c>
      <c r="E23" s="12">
        <f>SUM(E11:E21)</f>
        <v>54543534</v>
      </c>
      <c r="F23" s="13">
        <f>SUM(F11:F21)</f>
        <v>0.99999998999999995</v>
      </c>
      <c r="G23" s="16"/>
      <c r="H23" s="16"/>
      <c r="I23" s="16"/>
      <c r="J23" s="15">
        <f>SUM(J11:J21)</f>
        <v>75.749798414699995</v>
      </c>
      <c r="K23" s="15">
        <f>SUM(K11:K21)</f>
        <v>75.749798414699995</v>
      </c>
      <c r="L23" s="15">
        <f>J23-K23</f>
        <v>0</v>
      </c>
      <c r="M23" s="16"/>
      <c r="N23" s="16"/>
      <c r="O23" s="16"/>
      <c r="P23" s="15">
        <f>SUM(P11:P21)</f>
        <v>75.749798414699995</v>
      </c>
      <c r="Q23" s="15">
        <f>SUM(Q11:Q21)</f>
        <v>62.952752126900002</v>
      </c>
      <c r="R23" s="15">
        <f>P23-Q23</f>
        <v>12.797046287800001</v>
      </c>
      <c r="S23" s="12">
        <f>D23-E23</f>
        <v>32101358</v>
      </c>
      <c r="T23" s="16"/>
    </row>
    <row r="25" spans="1:2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 t="s">
        <v>75</v>
      </c>
      <c r="Q25" s="3"/>
      <c r="R25" s="3"/>
      <c r="S25" s="3"/>
      <c r="T25" s="3"/>
    </row>
    <row r="26" spans="1:20" x14ac:dyDescent="0.25">
      <c r="A26" s="3"/>
      <c r="B26" s="3"/>
      <c r="C26" s="3" t="s">
        <v>76</v>
      </c>
      <c r="D26" s="3"/>
      <c r="E26" s="3"/>
      <c r="F26" s="3"/>
      <c r="G26" s="3" t="s">
        <v>100</v>
      </c>
      <c r="H26" s="3"/>
      <c r="I26" s="3"/>
      <c r="J26" s="3"/>
      <c r="K26" s="3"/>
      <c r="L26" s="3"/>
      <c r="M26" s="3"/>
      <c r="N26" s="3"/>
      <c r="O26" s="3"/>
      <c r="P26" s="3" t="s">
        <v>101</v>
      </c>
      <c r="Q26" s="3"/>
      <c r="R26" s="3"/>
      <c r="S26" s="3"/>
      <c r="T26" s="3"/>
    </row>
    <row r="27" spans="1:20" x14ac:dyDescent="0.25">
      <c r="A27" s="3"/>
      <c r="B27" s="3"/>
      <c r="C27" s="3" t="s">
        <v>77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 t="s">
        <v>154</v>
      </c>
      <c r="Q27" s="3"/>
      <c r="R27" s="3"/>
      <c r="S27" s="3"/>
      <c r="T27" s="3"/>
    </row>
    <row r="31" spans="1:20" x14ac:dyDescent="0.25">
      <c r="A31" s="17"/>
      <c r="B31" s="17"/>
      <c r="C31" s="17" t="s">
        <v>78</v>
      </c>
      <c r="D31" s="17"/>
      <c r="E31" s="17"/>
      <c r="F31" s="17"/>
      <c r="G31" s="17" t="s">
        <v>103</v>
      </c>
      <c r="H31" s="17"/>
      <c r="I31" s="17"/>
      <c r="J31" s="17"/>
      <c r="K31" s="17"/>
      <c r="L31" s="17"/>
      <c r="M31" s="17"/>
      <c r="N31" s="17"/>
      <c r="O31" s="17"/>
      <c r="P31" s="17" t="s">
        <v>240</v>
      </c>
      <c r="Q31" s="17"/>
      <c r="R31" s="17"/>
      <c r="S31" s="17"/>
      <c r="T31" s="17"/>
    </row>
    <row r="32" spans="1:20" x14ac:dyDescent="0.25">
      <c r="A32" s="3"/>
      <c r="B32" s="3"/>
      <c r="C32" s="3" t="s">
        <v>79</v>
      </c>
      <c r="D32" s="3"/>
      <c r="E32" s="3"/>
      <c r="F32" s="3"/>
      <c r="G32" s="3" t="s">
        <v>105</v>
      </c>
      <c r="H32" s="3"/>
      <c r="I32" s="3"/>
      <c r="J32" s="3"/>
      <c r="K32" s="3"/>
      <c r="L32" s="3"/>
      <c r="M32" s="3"/>
      <c r="N32" s="3"/>
      <c r="O32" s="3"/>
      <c r="P32" s="3" t="s">
        <v>241</v>
      </c>
      <c r="Q32" s="3"/>
      <c r="R32" s="3"/>
      <c r="S32" s="3"/>
      <c r="T32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workbookViewId="0">
      <selection activeCell="A36" sqref="A36:T36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239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50</v>
      </c>
      <c r="C11" s="18" t="s">
        <v>93</v>
      </c>
      <c r="D11" s="20">
        <v>3174800</v>
      </c>
      <c r="E11" s="20">
        <v>491600</v>
      </c>
      <c r="F11" s="21">
        <v>4.1773680000000001E-2</v>
      </c>
      <c r="G11" s="22">
        <v>100</v>
      </c>
      <c r="H11" s="22">
        <v>12.5</v>
      </c>
      <c r="I11" s="23">
        <v>87.5</v>
      </c>
      <c r="J11" s="24">
        <v>4.1773680000000004</v>
      </c>
      <c r="K11" s="24">
        <v>0.52217100000000005</v>
      </c>
      <c r="L11" s="19">
        <v>3.66</v>
      </c>
      <c r="M11" s="22">
        <v>100</v>
      </c>
      <c r="N11" s="22">
        <v>15.48</v>
      </c>
      <c r="O11" s="23">
        <v>84.52</v>
      </c>
      <c r="P11" s="24">
        <v>4.1773680000000004</v>
      </c>
      <c r="Q11" s="24">
        <v>0.64665656640000002</v>
      </c>
      <c r="R11" s="19">
        <v>3.53</v>
      </c>
      <c r="S11" s="20">
        <f>D11-E11</f>
        <v>2683200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102" x14ac:dyDescent="0.25">
      <c r="A13" s="18"/>
      <c r="B13" s="18" t="s">
        <v>247</v>
      </c>
      <c r="C13" s="18" t="s">
        <v>95</v>
      </c>
      <c r="D13" s="20">
        <v>313200</v>
      </c>
      <c r="E13" s="20">
        <v>0</v>
      </c>
      <c r="F13" s="21">
        <v>4.1210500000000002E-3</v>
      </c>
      <c r="G13" s="22">
        <v>100</v>
      </c>
      <c r="H13" s="22">
        <v>0</v>
      </c>
      <c r="I13" s="23">
        <v>100</v>
      </c>
      <c r="J13" s="24">
        <v>0.412105</v>
      </c>
      <c r="K13" s="24">
        <v>0</v>
      </c>
      <c r="L13" s="19">
        <v>0.41</v>
      </c>
      <c r="M13" s="22">
        <v>100</v>
      </c>
      <c r="N13" s="22">
        <v>0</v>
      </c>
      <c r="O13" s="23">
        <v>100</v>
      </c>
      <c r="P13" s="24">
        <v>0.412105</v>
      </c>
      <c r="Q13" s="24">
        <v>0</v>
      </c>
      <c r="R13" s="19">
        <v>0.41</v>
      </c>
      <c r="S13" s="20">
        <f>D13-E13</f>
        <v>313200</v>
      </c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38.25" x14ac:dyDescent="0.25">
      <c r="A15" s="18"/>
      <c r="B15" s="18"/>
      <c r="C15" s="18" t="s">
        <v>97</v>
      </c>
      <c r="D15" s="20">
        <v>162000</v>
      </c>
      <c r="E15" s="20">
        <v>0</v>
      </c>
      <c r="F15" s="21">
        <v>2.1315800000000001E-3</v>
      </c>
      <c r="G15" s="22">
        <v>100</v>
      </c>
      <c r="H15" s="22">
        <v>0</v>
      </c>
      <c r="I15" s="23">
        <v>100</v>
      </c>
      <c r="J15" s="24">
        <v>0.21315799999999999</v>
      </c>
      <c r="K15" s="24">
        <v>0</v>
      </c>
      <c r="L15" s="19">
        <v>0.21</v>
      </c>
      <c r="M15" s="22">
        <v>100</v>
      </c>
      <c r="N15" s="22">
        <v>0</v>
      </c>
      <c r="O15" s="23">
        <v>100</v>
      </c>
      <c r="P15" s="24">
        <v>0.21315799999999999</v>
      </c>
      <c r="Q15" s="24">
        <v>0</v>
      </c>
      <c r="R15" s="19">
        <v>0.21</v>
      </c>
      <c r="S15" s="20">
        <f>D15-E15</f>
        <v>162000</v>
      </c>
      <c r="T15" s="18"/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25.5" x14ac:dyDescent="0.25">
      <c r="A17" s="18"/>
      <c r="B17" s="18"/>
      <c r="C17" s="18" t="s">
        <v>98</v>
      </c>
      <c r="D17" s="20">
        <v>4500000</v>
      </c>
      <c r="E17" s="20">
        <v>2212500</v>
      </c>
      <c r="F17" s="21">
        <v>5.9210529999999997E-2</v>
      </c>
      <c r="G17" s="22">
        <v>100</v>
      </c>
      <c r="H17" s="22">
        <v>50</v>
      </c>
      <c r="I17" s="23">
        <v>50</v>
      </c>
      <c r="J17" s="24">
        <v>5.9210529999999997</v>
      </c>
      <c r="K17" s="24">
        <v>2.9605264999999998</v>
      </c>
      <c r="L17" s="19">
        <v>2.96</v>
      </c>
      <c r="M17" s="22">
        <v>100</v>
      </c>
      <c r="N17" s="22">
        <v>49.17</v>
      </c>
      <c r="O17" s="23">
        <v>50.83</v>
      </c>
      <c r="P17" s="24">
        <v>5.9210529999999997</v>
      </c>
      <c r="Q17" s="24">
        <v>2.9113817600999998</v>
      </c>
      <c r="R17" s="19">
        <v>3.01</v>
      </c>
      <c r="S17" s="20">
        <f>D17-E17</f>
        <v>2287500</v>
      </c>
      <c r="T17" s="18"/>
    </row>
    <row r="18" spans="1:2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51" x14ac:dyDescent="0.25">
      <c r="A19" s="18"/>
      <c r="B19" s="18"/>
      <c r="C19" s="18" t="s">
        <v>160</v>
      </c>
      <c r="D19" s="20">
        <v>13000000</v>
      </c>
      <c r="E19" s="20">
        <v>0</v>
      </c>
      <c r="F19" s="21">
        <v>0.17105263000000001</v>
      </c>
      <c r="G19" s="22">
        <v>100</v>
      </c>
      <c r="H19" s="22">
        <v>0</v>
      </c>
      <c r="I19" s="23">
        <v>100</v>
      </c>
      <c r="J19" s="24">
        <v>17.105263000000001</v>
      </c>
      <c r="K19" s="24">
        <v>0</v>
      </c>
      <c r="L19" s="19">
        <v>17.11</v>
      </c>
      <c r="M19" s="22">
        <v>100</v>
      </c>
      <c r="N19" s="22">
        <v>0</v>
      </c>
      <c r="O19" s="23">
        <v>100</v>
      </c>
      <c r="P19" s="24">
        <v>17.105263000000001</v>
      </c>
      <c r="Q19" s="24">
        <v>0</v>
      </c>
      <c r="R19" s="19">
        <v>17.11</v>
      </c>
      <c r="S19" s="20">
        <f>D19-E19</f>
        <v>13000000</v>
      </c>
      <c r="T19" s="18"/>
    </row>
    <row r="20" spans="1:2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25.5" x14ac:dyDescent="0.25">
      <c r="A21" s="18"/>
      <c r="B21" s="18"/>
      <c r="C21" s="18" t="s">
        <v>218</v>
      </c>
      <c r="D21" s="20">
        <v>21950000</v>
      </c>
      <c r="E21" s="20">
        <v>9766112</v>
      </c>
      <c r="F21" s="21">
        <v>0.28881579000000002</v>
      </c>
      <c r="G21" s="22">
        <v>100</v>
      </c>
      <c r="H21" s="22">
        <v>50</v>
      </c>
      <c r="I21" s="23">
        <v>50</v>
      </c>
      <c r="J21" s="24">
        <v>28.881578999999999</v>
      </c>
      <c r="K21" s="24">
        <v>14.440789499999999</v>
      </c>
      <c r="L21" s="19">
        <v>14.44</v>
      </c>
      <c r="M21" s="22">
        <v>100</v>
      </c>
      <c r="N21" s="22">
        <v>44.49</v>
      </c>
      <c r="O21" s="23">
        <v>55.51</v>
      </c>
      <c r="P21" s="24">
        <v>28.881578999999999</v>
      </c>
      <c r="Q21" s="24">
        <v>12.8494144971</v>
      </c>
      <c r="R21" s="19">
        <v>16.03</v>
      </c>
      <c r="S21" s="20">
        <f>D21-E21</f>
        <v>12183888</v>
      </c>
      <c r="T21" s="18"/>
    </row>
    <row r="22" spans="1:2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25.5" x14ac:dyDescent="0.25">
      <c r="A23" s="18"/>
      <c r="B23" s="18"/>
      <c r="C23" s="18" t="s">
        <v>116</v>
      </c>
      <c r="D23" s="20">
        <v>20900000</v>
      </c>
      <c r="E23" s="20">
        <v>1140000</v>
      </c>
      <c r="F23" s="21">
        <v>0.27500000000000002</v>
      </c>
      <c r="G23" s="22">
        <v>78.19</v>
      </c>
      <c r="H23" s="22">
        <v>10.91</v>
      </c>
      <c r="I23" s="23">
        <v>67.28</v>
      </c>
      <c r="J23" s="24">
        <v>21.50225</v>
      </c>
      <c r="K23" s="24">
        <v>3.0002499999999999</v>
      </c>
      <c r="L23" s="19">
        <v>18.5</v>
      </c>
      <c r="M23" s="22">
        <v>78.19</v>
      </c>
      <c r="N23" s="22">
        <v>5.45</v>
      </c>
      <c r="O23" s="23">
        <v>72.739999999999995</v>
      </c>
      <c r="P23" s="24">
        <v>21.50225</v>
      </c>
      <c r="Q23" s="24">
        <v>1.49875</v>
      </c>
      <c r="R23" s="19">
        <v>20</v>
      </c>
      <c r="S23" s="20">
        <f>D23-E23</f>
        <v>19760000</v>
      </c>
      <c r="T23" s="18"/>
    </row>
    <row r="24" spans="1:2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ht="38.25" x14ac:dyDescent="0.25">
      <c r="A25" s="18"/>
      <c r="B25" s="18"/>
      <c r="C25" s="18" t="s">
        <v>161</v>
      </c>
      <c r="D25" s="20">
        <v>12000000</v>
      </c>
      <c r="E25" s="20">
        <v>0</v>
      </c>
      <c r="F25" s="21">
        <v>0.15789474000000001</v>
      </c>
      <c r="G25" s="22">
        <v>100</v>
      </c>
      <c r="H25" s="22">
        <v>0</v>
      </c>
      <c r="I25" s="23">
        <v>100</v>
      </c>
      <c r="J25" s="24">
        <v>15.789474</v>
      </c>
      <c r="K25" s="24">
        <v>0</v>
      </c>
      <c r="L25" s="19">
        <v>15.79</v>
      </c>
      <c r="M25" s="22">
        <v>100</v>
      </c>
      <c r="N25" s="22">
        <v>0</v>
      </c>
      <c r="O25" s="23">
        <v>100</v>
      </c>
      <c r="P25" s="24">
        <v>15.789474</v>
      </c>
      <c r="Q25" s="24">
        <v>0</v>
      </c>
      <c r="R25" s="19">
        <v>15.79</v>
      </c>
      <c r="S25" s="20">
        <f>D25-E25</f>
        <v>12000000</v>
      </c>
      <c r="T25" s="18"/>
    </row>
    <row r="26" spans="1:20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x14ac:dyDescent="0.25">
      <c r="A27" s="11"/>
      <c r="B27" s="11"/>
      <c r="C27" s="11"/>
      <c r="D27" s="12">
        <f>SUM(D11:D25)</f>
        <v>76000000</v>
      </c>
      <c r="E27" s="12">
        <f>SUM(E11:E25)</f>
        <v>13610212</v>
      </c>
      <c r="F27" s="13">
        <f>SUM(F11:F25)</f>
        <v>1</v>
      </c>
      <c r="G27" s="16"/>
      <c r="H27" s="16"/>
      <c r="I27" s="16"/>
      <c r="J27" s="15">
        <f>SUM(J11:J25)</f>
        <v>94.002250000000004</v>
      </c>
      <c r="K27" s="15">
        <f>SUM(K11:K25)</f>
        <v>20.923736999999999</v>
      </c>
      <c r="L27" s="15">
        <f>J27-K27</f>
        <v>73.078513000000001</v>
      </c>
      <c r="M27" s="16"/>
      <c r="N27" s="16"/>
      <c r="O27" s="16"/>
      <c r="P27" s="15">
        <f>SUM(P11:P25)</f>
        <v>94.002250000000004</v>
      </c>
      <c r="Q27" s="15">
        <f>SUM(Q11:Q25)</f>
        <v>17.906202823600001</v>
      </c>
      <c r="R27" s="15">
        <f>P27-Q27</f>
        <v>76.096047176400006</v>
      </c>
      <c r="S27" s="12">
        <f>D27-E27</f>
        <v>62389788</v>
      </c>
      <c r="T27" s="16"/>
    </row>
    <row r="29" spans="1:2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 t="s">
        <v>75</v>
      </c>
      <c r="Q29" s="3"/>
      <c r="R29" s="3"/>
      <c r="S29" s="3"/>
      <c r="T29" s="3"/>
    </row>
    <row r="30" spans="1:20" x14ac:dyDescent="0.25">
      <c r="A30" s="3"/>
      <c r="B30" s="3"/>
      <c r="C30" s="3" t="s">
        <v>76</v>
      </c>
      <c r="D30" s="3"/>
      <c r="E30" s="3"/>
      <c r="F30" s="3"/>
      <c r="G30" s="3" t="s">
        <v>100</v>
      </c>
      <c r="H30" s="3"/>
      <c r="I30" s="3"/>
      <c r="J30" s="3"/>
      <c r="K30" s="3"/>
      <c r="L30" s="3"/>
      <c r="M30" s="3"/>
      <c r="N30" s="3"/>
      <c r="O30" s="3"/>
      <c r="P30" s="3" t="s">
        <v>101</v>
      </c>
      <c r="Q30" s="3"/>
      <c r="R30" s="3"/>
      <c r="S30" s="3"/>
      <c r="T30" s="3"/>
    </row>
    <row r="31" spans="1:20" x14ac:dyDescent="0.25">
      <c r="A31" s="3"/>
      <c r="B31" s="3"/>
      <c r="C31" s="3" t="s">
        <v>77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 t="s">
        <v>248</v>
      </c>
      <c r="Q31" s="3"/>
      <c r="R31" s="3"/>
      <c r="S31" s="3"/>
      <c r="T31" s="3"/>
    </row>
    <row r="35" spans="1:20" x14ac:dyDescent="0.25">
      <c r="A35" s="17"/>
      <c r="B35" s="17"/>
      <c r="C35" s="17" t="s">
        <v>78</v>
      </c>
      <c r="D35" s="17"/>
      <c r="E35" s="17"/>
      <c r="F35" s="17"/>
      <c r="G35" s="17" t="s">
        <v>103</v>
      </c>
      <c r="H35" s="17"/>
      <c r="I35" s="17"/>
      <c r="J35" s="17"/>
      <c r="K35" s="17"/>
      <c r="L35" s="17"/>
      <c r="M35" s="17"/>
      <c r="N35" s="17"/>
      <c r="O35" s="17"/>
      <c r="P35" s="17" t="s">
        <v>240</v>
      </c>
      <c r="Q35" s="17"/>
      <c r="R35" s="17"/>
      <c r="S35" s="17"/>
      <c r="T35" s="17"/>
    </row>
    <row r="36" spans="1:20" x14ac:dyDescent="0.25">
      <c r="A36" s="3"/>
      <c r="B36" s="3"/>
      <c r="C36" s="3" t="s">
        <v>79</v>
      </c>
      <c r="D36" s="3"/>
      <c r="E36" s="3"/>
      <c r="F36" s="3"/>
      <c r="G36" s="3" t="s">
        <v>105</v>
      </c>
      <c r="H36" s="3"/>
      <c r="I36" s="3"/>
      <c r="J36" s="3"/>
      <c r="K36" s="3"/>
      <c r="L36" s="3"/>
      <c r="M36" s="3"/>
      <c r="N36" s="3"/>
      <c r="O36" s="3"/>
      <c r="P36" s="3" t="s">
        <v>241</v>
      </c>
      <c r="Q36" s="3"/>
      <c r="R36" s="3"/>
      <c r="S36" s="3"/>
      <c r="T36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A24" sqref="A24:T24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84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98</v>
      </c>
      <c r="D11" s="20">
        <v>1350000</v>
      </c>
      <c r="E11" s="20">
        <v>0</v>
      </c>
      <c r="F11" s="21">
        <v>1</v>
      </c>
      <c r="G11" s="22">
        <v>100</v>
      </c>
      <c r="H11" s="22">
        <v>0</v>
      </c>
      <c r="I11" s="23">
        <v>100</v>
      </c>
      <c r="J11" s="24">
        <v>100</v>
      </c>
      <c r="K11" s="24">
        <v>0</v>
      </c>
      <c r="L11" s="19">
        <v>100</v>
      </c>
      <c r="M11" s="22">
        <v>100</v>
      </c>
      <c r="N11" s="22">
        <v>0</v>
      </c>
      <c r="O11" s="23">
        <v>100</v>
      </c>
      <c r="P11" s="24">
        <v>100</v>
      </c>
      <c r="Q11" s="24">
        <v>0</v>
      </c>
      <c r="R11" s="19">
        <v>100</v>
      </c>
      <c r="S11" s="20">
        <f>D11-E11</f>
        <v>1350000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89.25" x14ac:dyDescent="0.25">
      <c r="A13" s="18"/>
      <c r="B13" s="18" t="s">
        <v>109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5">
      <c r="A15" s="11"/>
      <c r="B15" s="11"/>
      <c r="C15" s="11"/>
      <c r="D15" s="12">
        <f>SUM(D11:D11)</f>
        <v>1350000</v>
      </c>
      <c r="E15" s="12">
        <f>SUM(E11:E11)</f>
        <v>0</v>
      </c>
      <c r="F15" s="13">
        <f>SUM(F11:F11)</f>
        <v>1</v>
      </c>
      <c r="G15" s="16"/>
      <c r="H15" s="16"/>
      <c r="I15" s="16"/>
      <c r="J15" s="15">
        <f>SUM(J11:J11)</f>
        <v>100</v>
      </c>
      <c r="K15" s="15">
        <f>SUM(K11:K11)</f>
        <v>0</v>
      </c>
      <c r="L15" s="15">
        <f>J15-K15</f>
        <v>100</v>
      </c>
      <c r="M15" s="16"/>
      <c r="N15" s="16"/>
      <c r="O15" s="16"/>
      <c r="P15" s="15">
        <f>SUM(P11:P11)</f>
        <v>100</v>
      </c>
      <c r="Q15" s="15">
        <f>SUM(Q11:Q11)</f>
        <v>0</v>
      </c>
      <c r="R15" s="15">
        <f>P15-Q15</f>
        <v>100</v>
      </c>
      <c r="S15" s="12">
        <f>D15-E15</f>
        <v>1350000</v>
      </c>
      <c r="T15" s="16"/>
    </row>
    <row r="17" spans="1:2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 t="s">
        <v>75</v>
      </c>
      <c r="Q17" s="3"/>
      <c r="R17" s="3"/>
      <c r="S17" s="3"/>
      <c r="T17" s="3"/>
    </row>
    <row r="18" spans="1:20" x14ac:dyDescent="0.25">
      <c r="A18" s="3"/>
      <c r="B18" s="3"/>
      <c r="C18" s="3" t="s">
        <v>76</v>
      </c>
      <c r="D18" s="3"/>
      <c r="E18" s="3"/>
      <c r="F18" s="3"/>
      <c r="G18" s="3" t="s">
        <v>100</v>
      </c>
      <c r="H18" s="3"/>
      <c r="I18" s="3"/>
      <c r="J18" s="3"/>
      <c r="K18" s="3"/>
      <c r="L18" s="3"/>
      <c r="M18" s="3"/>
      <c r="N18" s="3"/>
      <c r="O18" s="3"/>
      <c r="P18" s="3" t="s">
        <v>101</v>
      </c>
      <c r="Q18" s="3"/>
      <c r="R18" s="3"/>
      <c r="S18" s="3"/>
      <c r="T18" s="3"/>
    </row>
    <row r="19" spans="1:20" x14ac:dyDescent="0.25">
      <c r="A19" s="3"/>
      <c r="B19" s="3"/>
      <c r="C19" s="3" t="s">
        <v>77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110</v>
      </c>
      <c r="Q19" s="3"/>
      <c r="R19" s="3"/>
      <c r="S19" s="3"/>
      <c r="T19" s="3"/>
    </row>
    <row r="23" spans="1:20" x14ac:dyDescent="0.25">
      <c r="A23" s="17"/>
      <c r="B23" s="17"/>
      <c r="C23" s="17" t="s">
        <v>78</v>
      </c>
      <c r="D23" s="17"/>
      <c r="E23" s="17"/>
      <c r="F23" s="17"/>
      <c r="G23" s="17" t="s">
        <v>103</v>
      </c>
      <c r="H23" s="17"/>
      <c r="I23" s="17"/>
      <c r="J23" s="17"/>
      <c r="K23" s="17"/>
      <c r="L23" s="17"/>
      <c r="M23" s="17"/>
      <c r="N23" s="17"/>
      <c r="O23" s="17"/>
      <c r="P23" s="17" t="s">
        <v>104</v>
      </c>
      <c r="Q23" s="17"/>
      <c r="R23" s="17"/>
      <c r="S23" s="17"/>
      <c r="T23" s="17"/>
    </row>
    <row r="24" spans="1:20" x14ac:dyDescent="0.25">
      <c r="A24" s="3"/>
      <c r="B24" s="3"/>
      <c r="C24" s="3" t="s">
        <v>79</v>
      </c>
      <c r="D24" s="3"/>
      <c r="E24" s="3"/>
      <c r="F24" s="3"/>
      <c r="G24" s="3" t="s">
        <v>105</v>
      </c>
      <c r="H24" s="3"/>
      <c r="I24" s="3"/>
      <c r="J24" s="3"/>
      <c r="K24" s="3"/>
      <c r="L24" s="3"/>
      <c r="M24" s="3"/>
      <c r="N24" s="3"/>
      <c r="O24" s="3"/>
      <c r="P24" s="3" t="s">
        <v>106</v>
      </c>
      <c r="Q24" s="3"/>
      <c r="R24" s="3"/>
      <c r="S24" s="3"/>
      <c r="T24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A24" sqref="A24:T24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84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98</v>
      </c>
      <c r="D11" s="20">
        <v>1350000</v>
      </c>
      <c r="E11" s="20">
        <v>0</v>
      </c>
      <c r="F11" s="21">
        <v>1</v>
      </c>
      <c r="G11" s="22">
        <v>0</v>
      </c>
      <c r="H11" s="22">
        <v>0</v>
      </c>
      <c r="I11" s="23">
        <v>0</v>
      </c>
      <c r="J11" s="24">
        <v>0</v>
      </c>
      <c r="K11" s="24">
        <v>0</v>
      </c>
      <c r="L11" s="19">
        <v>0</v>
      </c>
      <c r="M11" s="22">
        <v>0</v>
      </c>
      <c r="N11" s="22">
        <v>0</v>
      </c>
      <c r="O11" s="23">
        <v>0</v>
      </c>
      <c r="P11" s="24">
        <v>0</v>
      </c>
      <c r="Q11" s="24">
        <v>0</v>
      </c>
      <c r="R11" s="19">
        <v>0</v>
      </c>
      <c r="S11" s="20">
        <f>D11-E11</f>
        <v>1350000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89.25" x14ac:dyDescent="0.25">
      <c r="A13" s="18"/>
      <c r="B13" s="18" t="s">
        <v>111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5">
      <c r="A15" s="11"/>
      <c r="B15" s="11"/>
      <c r="C15" s="11"/>
      <c r="D15" s="12">
        <f>SUM(D11:D11)</f>
        <v>1350000</v>
      </c>
      <c r="E15" s="12">
        <f>SUM(E11:E11)</f>
        <v>0</v>
      </c>
      <c r="F15" s="13">
        <f>SUM(F11:F11)</f>
        <v>1</v>
      </c>
      <c r="G15" s="16"/>
      <c r="H15" s="16"/>
      <c r="I15" s="16"/>
      <c r="J15" s="15">
        <f>SUM(J11:J11)</f>
        <v>0</v>
      </c>
      <c r="K15" s="15">
        <f>SUM(K11:K11)</f>
        <v>0</v>
      </c>
      <c r="L15" s="15">
        <f>J15-K15</f>
        <v>0</v>
      </c>
      <c r="M15" s="16"/>
      <c r="N15" s="16"/>
      <c r="O15" s="16"/>
      <c r="P15" s="15">
        <f>SUM(P11:P11)</f>
        <v>0</v>
      </c>
      <c r="Q15" s="15">
        <f>SUM(Q11:Q11)</f>
        <v>0</v>
      </c>
      <c r="R15" s="15">
        <f>P15-Q15</f>
        <v>0</v>
      </c>
      <c r="S15" s="12">
        <f>D15-E15</f>
        <v>1350000</v>
      </c>
      <c r="T15" s="16"/>
    </row>
    <row r="17" spans="1:2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 t="s">
        <v>75</v>
      </c>
      <c r="Q17" s="3"/>
      <c r="R17" s="3"/>
      <c r="S17" s="3"/>
      <c r="T17" s="3"/>
    </row>
    <row r="18" spans="1:20" x14ac:dyDescent="0.25">
      <c r="A18" s="3"/>
      <c r="B18" s="3"/>
      <c r="C18" s="3" t="s">
        <v>76</v>
      </c>
      <c r="D18" s="3"/>
      <c r="E18" s="3"/>
      <c r="F18" s="3"/>
      <c r="G18" s="3" t="s">
        <v>100</v>
      </c>
      <c r="H18" s="3"/>
      <c r="I18" s="3"/>
      <c r="J18" s="3"/>
      <c r="K18" s="3"/>
      <c r="L18" s="3"/>
      <c r="M18" s="3"/>
      <c r="N18" s="3"/>
      <c r="O18" s="3"/>
      <c r="P18" s="3" t="s">
        <v>101</v>
      </c>
      <c r="Q18" s="3"/>
      <c r="R18" s="3"/>
      <c r="S18" s="3"/>
      <c r="T18" s="3"/>
    </row>
    <row r="19" spans="1:20" x14ac:dyDescent="0.25">
      <c r="A19" s="3"/>
      <c r="B19" s="3"/>
      <c r="C19" s="3" t="s">
        <v>77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112</v>
      </c>
      <c r="Q19" s="3"/>
      <c r="R19" s="3"/>
      <c r="S19" s="3"/>
      <c r="T19" s="3"/>
    </row>
    <row r="23" spans="1:20" x14ac:dyDescent="0.25">
      <c r="A23" s="17"/>
      <c r="B23" s="17"/>
      <c r="C23" s="17" t="s">
        <v>78</v>
      </c>
      <c r="D23" s="17"/>
      <c r="E23" s="17"/>
      <c r="F23" s="17"/>
      <c r="G23" s="17" t="s">
        <v>103</v>
      </c>
      <c r="H23" s="17"/>
      <c r="I23" s="17"/>
      <c r="J23" s="17"/>
      <c r="K23" s="17"/>
      <c r="L23" s="17"/>
      <c r="M23" s="17"/>
      <c r="N23" s="17"/>
      <c r="O23" s="17"/>
      <c r="P23" s="17" t="s">
        <v>104</v>
      </c>
      <c r="Q23" s="17"/>
      <c r="R23" s="17"/>
      <c r="S23" s="17"/>
      <c r="T23" s="17"/>
    </row>
    <row r="24" spans="1:20" x14ac:dyDescent="0.25">
      <c r="A24" s="3"/>
      <c r="B24" s="3"/>
      <c r="C24" s="3" t="s">
        <v>79</v>
      </c>
      <c r="D24" s="3"/>
      <c r="E24" s="3"/>
      <c r="F24" s="3"/>
      <c r="G24" s="3" t="s">
        <v>105</v>
      </c>
      <c r="H24" s="3"/>
      <c r="I24" s="3"/>
      <c r="J24" s="3"/>
      <c r="K24" s="3"/>
      <c r="L24" s="3"/>
      <c r="M24" s="3"/>
      <c r="N24" s="3"/>
      <c r="O24" s="3"/>
      <c r="P24" s="3" t="s">
        <v>106</v>
      </c>
      <c r="Q24" s="3"/>
      <c r="R24" s="3"/>
      <c r="S24" s="3"/>
      <c r="T24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A24" sqref="A24:T24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84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98</v>
      </c>
      <c r="D11" s="20">
        <v>1350000</v>
      </c>
      <c r="E11" s="20">
        <v>0</v>
      </c>
      <c r="F11" s="21">
        <v>1</v>
      </c>
      <c r="G11" s="22">
        <v>0</v>
      </c>
      <c r="H11" s="22">
        <v>0</v>
      </c>
      <c r="I11" s="23">
        <v>0</v>
      </c>
      <c r="J11" s="24">
        <v>0</v>
      </c>
      <c r="K11" s="24">
        <v>0</v>
      </c>
      <c r="L11" s="19">
        <v>0</v>
      </c>
      <c r="M11" s="22">
        <v>0</v>
      </c>
      <c r="N11" s="22">
        <v>0</v>
      </c>
      <c r="O11" s="23">
        <v>0</v>
      </c>
      <c r="P11" s="24">
        <v>0</v>
      </c>
      <c r="Q11" s="24">
        <v>0</v>
      </c>
      <c r="R11" s="19">
        <v>0</v>
      </c>
      <c r="S11" s="20">
        <f>D11-E11</f>
        <v>1350000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89.25" x14ac:dyDescent="0.25">
      <c r="A13" s="18"/>
      <c r="B13" s="18" t="s">
        <v>113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5">
      <c r="A15" s="11"/>
      <c r="B15" s="11"/>
      <c r="C15" s="11"/>
      <c r="D15" s="12">
        <f>SUM(D11:D11)</f>
        <v>1350000</v>
      </c>
      <c r="E15" s="12">
        <f>SUM(E11:E11)</f>
        <v>0</v>
      </c>
      <c r="F15" s="13">
        <f>SUM(F11:F11)</f>
        <v>1</v>
      </c>
      <c r="G15" s="16"/>
      <c r="H15" s="16"/>
      <c r="I15" s="16"/>
      <c r="J15" s="15">
        <f>SUM(J11:J11)</f>
        <v>0</v>
      </c>
      <c r="K15" s="15">
        <f>SUM(K11:K11)</f>
        <v>0</v>
      </c>
      <c r="L15" s="15">
        <f>J15-K15</f>
        <v>0</v>
      </c>
      <c r="M15" s="16"/>
      <c r="N15" s="16"/>
      <c r="O15" s="16"/>
      <c r="P15" s="15">
        <f>SUM(P11:P11)</f>
        <v>0</v>
      </c>
      <c r="Q15" s="15">
        <f>SUM(Q11:Q11)</f>
        <v>0</v>
      </c>
      <c r="R15" s="15">
        <f>P15-Q15</f>
        <v>0</v>
      </c>
      <c r="S15" s="12">
        <f>D15-E15</f>
        <v>1350000</v>
      </c>
      <c r="T15" s="16"/>
    </row>
    <row r="17" spans="1:2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 t="s">
        <v>75</v>
      </c>
      <c r="Q17" s="3"/>
      <c r="R17" s="3"/>
      <c r="S17" s="3"/>
      <c r="T17" s="3"/>
    </row>
    <row r="18" spans="1:20" x14ac:dyDescent="0.25">
      <c r="A18" s="3"/>
      <c r="B18" s="3"/>
      <c r="C18" s="3" t="s">
        <v>76</v>
      </c>
      <c r="D18" s="3"/>
      <c r="E18" s="3"/>
      <c r="F18" s="3"/>
      <c r="G18" s="3" t="s">
        <v>100</v>
      </c>
      <c r="H18" s="3"/>
      <c r="I18" s="3"/>
      <c r="J18" s="3"/>
      <c r="K18" s="3"/>
      <c r="L18" s="3"/>
      <c r="M18" s="3"/>
      <c r="N18" s="3"/>
      <c r="O18" s="3"/>
      <c r="P18" s="3" t="s">
        <v>101</v>
      </c>
      <c r="Q18" s="3"/>
      <c r="R18" s="3"/>
      <c r="S18" s="3"/>
      <c r="T18" s="3"/>
    </row>
    <row r="19" spans="1:20" x14ac:dyDescent="0.25">
      <c r="A19" s="3"/>
      <c r="B19" s="3"/>
      <c r="C19" s="3" t="s">
        <v>77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114</v>
      </c>
      <c r="Q19" s="3"/>
      <c r="R19" s="3"/>
      <c r="S19" s="3"/>
      <c r="T19" s="3"/>
    </row>
    <row r="23" spans="1:20" x14ac:dyDescent="0.25">
      <c r="A23" s="17"/>
      <c r="B23" s="17"/>
      <c r="C23" s="17" t="s">
        <v>78</v>
      </c>
      <c r="D23" s="17"/>
      <c r="E23" s="17"/>
      <c r="F23" s="17"/>
      <c r="G23" s="17" t="s">
        <v>103</v>
      </c>
      <c r="H23" s="17"/>
      <c r="I23" s="17"/>
      <c r="J23" s="17"/>
      <c r="K23" s="17"/>
      <c r="L23" s="17"/>
      <c r="M23" s="17"/>
      <c r="N23" s="17"/>
      <c r="O23" s="17"/>
      <c r="P23" s="17" t="s">
        <v>104</v>
      </c>
      <c r="Q23" s="17"/>
      <c r="R23" s="17"/>
      <c r="S23" s="17"/>
      <c r="T23" s="17"/>
    </row>
    <row r="24" spans="1:20" x14ac:dyDescent="0.25">
      <c r="A24" s="3"/>
      <c r="B24" s="3"/>
      <c r="C24" s="3" t="s">
        <v>79</v>
      </c>
      <c r="D24" s="3"/>
      <c r="E24" s="3"/>
      <c r="F24" s="3"/>
      <c r="G24" s="3" t="s">
        <v>105</v>
      </c>
      <c r="H24" s="3"/>
      <c r="I24" s="3"/>
      <c r="J24" s="3"/>
      <c r="K24" s="3"/>
      <c r="L24" s="3"/>
      <c r="M24" s="3"/>
      <c r="N24" s="3"/>
      <c r="O24" s="3"/>
      <c r="P24" s="3" t="s">
        <v>106</v>
      </c>
      <c r="Q24" s="3"/>
      <c r="R24" s="3"/>
      <c r="S24" s="3"/>
      <c r="T24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A30" sqref="A30:T30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84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93</v>
      </c>
      <c r="D11" s="20">
        <v>781000</v>
      </c>
      <c r="E11" s="20">
        <v>180500</v>
      </c>
      <c r="F11" s="21">
        <v>5.2221589999999998E-2</v>
      </c>
      <c r="G11" s="22">
        <v>100</v>
      </c>
      <c r="H11" s="22">
        <v>25</v>
      </c>
      <c r="I11" s="23">
        <v>75</v>
      </c>
      <c r="J11" s="24">
        <v>5.2221590000000004</v>
      </c>
      <c r="K11" s="24">
        <v>1.3055397500000001</v>
      </c>
      <c r="L11" s="19">
        <v>3.92</v>
      </c>
      <c r="M11" s="22">
        <v>100</v>
      </c>
      <c r="N11" s="22">
        <v>23.11</v>
      </c>
      <c r="O11" s="23">
        <v>76.89</v>
      </c>
      <c r="P11" s="24">
        <v>5.2221590000000004</v>
      </c>
      <c r="Q11" s="24">
        <v>1.2068409448999999</v>
      </c>
      <c r="R11" s="19">
        <v>4.0199999999999996</v>
      </c>
      <c r="S11" s="20">
        <f>D11-E11</f>
        <v>600500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89.25" x14ac:dyDescent="0.25">
      <c r="A13" s="18"/>
      <c r="B13" s="18" t="s">
        <v>115</v>
      </c>
      <c r="C13" s="18" t="s">
        <v>95</v>
      </c>
      <c r="D13" s="20">
        <v>538500</v>
      </c>
      <c r="E13" s="20">
        <v>454000</v>
      </c>
      <c r="F13" s="21">
        <v>3.6006820000000002E-2</v>
      </c>
      <c r="G13" s="22">
        <v>100</v>
      </c>
      <c r="H13" s="22">
        <v>100</v>
      </c>
      <c r="I13" s="23">
        <v>0</v>
      </c>
      <c r="J13" s="24">
        <v>3.6006819999999999</v>
      </c>
      <c r="K13" s="24">
        <v>3.6006819999999999</v>
      </c>
      <c r="L13" s="19">
        <v>0</v>
      </c>
      <c r="M13" s="22">
        <v>100</v>
      </c>
      <c r="N13" s="22">
        <v>84.31</v>
      </c>
      <c r="O13" s="23">
        <v>15.69</v>
      </c>
      <c r="P13" s="24">
        <v>3.6006819999999999</v>
      </c>
      <c r="Q13" s="24">
        <v>3.0357349941999998</v>
      </c>
      <c r="R13" s="19">
        <v>0.56000000000000005</v>
      </c>
      <c r="S13" s="20">
        <f>D13-E13</f>
        <v>84500</v>
      </c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38.25" x14ac:dyDescent="0.25">
      <c r="A15" s="18"/>
      <c r="B15" s="18"/>
      <c r="C15" s="18" t="s">
        <v>97</v>
      </c>
      <c r="D15" s="20">
        <v>486000</v>
      </c>
      <c r="E15" s="20">
        <v>420000</v>
      </c>
      <c r="F15" s="21">
        <v>3.2496410000000003E-2</v>
      </c>
      <c r="G15" s="22">
        <v>100</v>
      </c>
      <c r="H15" s="22">
        <v>100</v>
      </c>
      <c r="I15" s="23">
        <v>0</v>
      </c>
      <c r="J15" s="24">
        <v>3.249641</v>
      </c>
      <c r="K15" s="24">
        <v>3.249641</v>
      </c>
      <c r="L15" s="19">
        <v>0</v>
      </c>
      <c r="M15" s="22">
        <v>100</v>
      </c>
      <c r="N15" s="22">
        <v>86.42</v>
      </c>
      <c r="O15" s="23">
        <v>13.58</v>
      </c>
      <c r="P15" s="24">
        <v>3.249641</v>
      </c>
      <c r="Q15" s="24">
        <v>2.8083397522000002</v>
      </c>
      <c r="R15" s="19">
        <v>0.44</v>
      </c>
      <c r="S15" s="20">
        <f>D15-E15</f>
        <v>66000</v>
      </c>
      <c r="T15" s="18"/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25.5" x14ac:dyDescent="0.25">
      <c r="A17" s="18"/>
      <c r="B17" s="18"/>
      <c r="C17" s="18" t="s">
        <v>98</v>
      </c>
      <c r="D17" s="20">
        <v>2700000</v>
      </c>
      <c r="E17" s="20">
        <v>662250</v>
      </c>
      <c r="F17" s="21">
        <v>0.18053559</v>
      </c>
      <c r="G17" s="22">
        <v>100</v>
      </c>
      <c r="H17" s="22">
        <v>25</v>
      </c>
      <c r="I17" s="23">
        <v>75</v>
      </c>
      <c r="J17" s="24">
        <v>18.053559</v>
      </c>
      <c r="K17" s="24">
        <v>4.51338975</v>
      </c>
      <c r="L17" s="19">
        <v>13.54</v>
      </c>
      <c r="M17" s="22">
        <v>100</v>
      </c>
      <c r="N17" s="22">
        <v>24.53</v>
      </c>
      <c r="O17" s="23">
        <v>75.47</v>
      </c>
      <c r="P17" s="24">
        <v>18.053559</v>
      </c>
      <c r="Q17" s="24">
        <v>4.4285380226999997</v>
      </c>
      <c r="R17" s="19">
        <v>13.63</v>
      </c>
      <c r="S17" s="20">
        <f>D17-E17</f>
        <v>2037750</v>
      </c>
      <c r="T17" s="18"/>
    </row>
    <row r="18" spans="1:2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25.5" x14ac:dyDescent="0.25">
      <c r="A19" s="18"/>
      <c r="B19" s="18"/>
      <c r="C19" s="18" t="s">
        <v>116</v>
      </c>
      <c r="D19" s="20">
        <v>10450000</v>
      </c>
      <c r="E19" s="20">
        <v>3040000</v>
      </c>
      <c r="F19" s="21">
        <v>0.69873958999999997</v>
      </c>
      <c r="G19" s="22">
        <v>100</v>
      </c>
      <c r="H19" s="22">
        <v>29.09</v>
      </c>
      <c r="I19" s="23">
        <v>70.91</v>
      </c>
      <c r="J19" s="24">
        <v>69.873958999999999</v>
      </c>
      <c r="K19" s="24">
        <v>20.3263346731</v>
      </c>
      <c r="L19" s="19">
        <v>49.55</v>
      </c>
      <c r="M19" s="22">
        <v>100</v>
      </c>
      <c r="N19" s="22">
        <v>29.09</v>
      </c>
      <c r="O19" s="23">
        <v>70.91</v>
      </c>
      <c r="P19" s="24">
        <v>69.873958999999999</v>
      </c>
      <c r="Q19" s="24">
        <v>20.3263346731</v>
      </c>
      <c r="R19" s="19">
        <v>49.55</v>
      </c>
      <c r="S19" s="20">
        <f>D19-E19</f>
        <v>7410000</v>
      </c>
      <c r="T19" s="18"/>
    </row>
    <row r="20" spans="1:20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x14ac:dyDescent="0.25">
      <c r="A21" s="11"/>
      <c r="B21" s="11"/>
      <c r="C21" s="11"/>
      <c r="D21" s="12">
        <f>SUM(D11:D19)</f>
        <v>14955500</v>
      </c>
      <c r="E21" s="12">
        <f>SUM(E11:E19)</f>
        <v>4756750</v>
      </c>
      <c r="F21" s="13">
        <f>SUM(F11:F19)</f>
        <v>1</v>
      </c>
      <c r="G21" s="16"/>
      <c r="H21" s="16"/>
      <c r="I21" s="16"/>
      <c r="J21" s="15">
        <f>SUM(J11:J19)</f>
        <v>100</v>
      </c>
      <c r="K21" s="15">
        <f>SUM(K11:K19)</f>
        <v>32.995587173099999</v>
      </c>
      <c r="L21" s="15">
        <f>J21-K21</f>
        <v>67.004412826899994</v>
      </c>
      <c r="M21" s="16"/>
      <c r="N21" s="16"/>
      <c r="O21" s="16"/>
      <c r="P21" s="15">
        <f>SUM(P11:P19)</f>
        <v>100</v>
      </c>
      <c r="Q21" s="15">
        <f>SUM(Q11:Q19)</f>
        <v>31.805788387100002</v>
      </c>
      <c r="R21" s="15">
        <f>P21-Q21</f>
        <v>68.194211612900006</v>
      </c>
      <c r="S21" s="12">
        <f>D21-E21</f>
        <v>10198750</v>
      </c>
      <c r="T21" s="16"/>
    </row>
    <row r="23" spans="1:2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 t="s">
        <v>75</v>
      </c>
      <c r="Q23" s="3"/>
      <c r="R23" s="3"/>
      <c r="S23" s="3"/>
      <c r="T23" s="3"/>
    </row>
    <row r="24" spans="1:20" x14ac:dyDescent="0.25">
      <c r="A24" s="3"/>
      <c r="B24" s="3"/>
      <c r="C24" s="3" t="s">
        <v>76</v>
      </c>
      <c r="D24" s="3"/>
      <c r="E24" s="3"/>
      <c r="F24" s="3"/>
      <c r="G24" s="3" t="s">
        <v>100</v>
      </c>
      <c r="H24" s="3"/>
      <c r="I24" s="3"/>
      <c r="J24" s="3"/>
      <c r="K24" s="3"/>
      <c r="L24" s="3"/>
      <c r="M24" s="3"/>
      <c r="N24" s="3"/>
      <c r="O24" s="3"/>
      <c r="P24" s="3" t="s">
        <v>101</v>
      </c>
      <c r="Q24" s="3"/>
      <c r="R24" s="3"/>
      <c r="S24" s="3"/>
      <c r="T24" s="3"/>
    </row>
    <row r="25" spans="1:20" x14ac:dyDescent="0.25">
      <c r="A25" s="3"/>
      <c r="B25" s="3"/>
      <c r="C25" s="3" t="s">
        <v>77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 t="s">
        <v>117</v>
      </c>
      <c r="Q25" s="3"/>
      <c r="R25" s="3"/>
      <c r="S25" s="3"/>
      <c r="T25" s="3"/>
    </row>
    <row r="29" spans="1:20" x14ac:dyDescent="0.25">
      <c r="A29" s="17"/>
      <c r="B29" s="17"/>
      <c r="C29" s="17" t="s">
        <v>78</v>
      </c>
      <c r="D29" s="17"/>
      <c r="E29" s="17"/>
      <c r="F29" s="17"/>
      <c r="G29" s="17" t="s">
        <v>103</v>
      </c>
      <c r="H29" s="17"/>
      <c r="I29" s="17"/>
      <c r="J29" s="17"/>
      <c r="K29" s="17"/>
      <c r="L29" s="17"/>
      <c r="M29" s="17"/>
      <c r="N29" s="17"/>
      <c r="O29" s="17"/>
      <c r="P29" s="17" t="s">
        <v>104</v>
      </c>
      <c r="Q29" s="17"/>
      <c r="R29" s="17"/>
      <c r="S29" s="17"/>
      <c r="T29" s="17"/>
    </row>
    <row r="30" spans="1:20" x14ac:dyDescent="0.25">
      <c r="A30" s="3"/>
      <c r="B30" s="3"/>
      <c r="C30" s="3" t="s">
        <v>79</v>
      </c>
      <c r="D30" s="3"/>
      <c r="E30" s="3"/>
      <c r="F30" s="3"/>
      <c r="G30" s="3" t="s">
        <v>105</v>
      </c>
      <c r="H30" s="3"/>
      <c r="I30" s="3"/>
      <c r="J30" s="3"/>
      <c r="K30" s="3"/>
      <c r="L30" s="3"/>
      <c r="M30" s="3"/>
      <c r="N30" s="3"/>
      <c r="O30" s="3"/>
      <c r="P30" s="3" t="s">
        <v>106</v>
      </c>
      <c r="Q30" s="3"/>
      <c r="R30" s="3"/>
      <c r="S30" s="3"/>
      <c r="T30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opLeftCell="A31" workbookViewId="0">
      <selection activeCell="A54" sqref="A54:T54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84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118</v>
      </c>
      <c r="D11" s="20">
        <v>6106111240</v>
      </c>
      <c r="E11" s="20">
        <v>4595132784</v>
      </c>
      <c r="F11" s="21">
        <v>0.30394726999999999</v>
      </c>
      <c r="G11" s="22">
        <v>96.23</v>
      </c>
      <c r="H11" s="22">
        <v>96.23</v>
      </c>
      <c r="I11" s="23">
        <v>0</v>
      </c>
      <c r="J11" s="24">
        <v>29.248845792099999</v>
      </c>
      <c r="K11" s="24">
        <v>29.248845792099999</v>
      </c>
      <c r="L11" s="19">
        <v>0</v>
      </c>
      <c r="M11" s="22">
        <v>96.23</v>
      </c>
      <c r="N11" s="22">
        <v>75.25</v>
      </c>
      <c r="O11" s="23">
        <v>20.98</v>
      </c>
      <c r="P11" s="24">
        <v>29.248845792099999</v>
      </c>
      <c r="Q11" s="24">
        <v>22.872032067500001</v>
      </c>
      <c r="R11" s="19">
        <v>6.38</v>
      </c>
      <c r="S11" s="20">
        <f>D11-E11</f>
        <v>1510978456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89.25" x14ac:dyDescent="0.25">
      <c r="A13" s="18"/>
      <c r="B13" s="18" t="s">
        <v>119</v>
      </c>
      <c r="C13" s="18" t="s">
        <v>120</v>
      </c>
      <c r="D13" s="20">
        <v>607470606</v>
      </c>
      <c r="E13" s="20">
        <v>393705644</v>
      </c>
      <c r="F13" s="21">
        <v>3.0238399999999999E-2</v>
      </c>
      <c r="G13" s="22">
        <v>96.38</v>
      </c>
      <c r="H13" s="22">
        <v>96.38</v>
      </c>
      <c r="I13" s="23">
        <v>0</v>
      </c>
      <c r="J13" s="24">
        <v>2.9143769920000002</v>
      </c>
      <c r="K13" s="24">
        <v>2.9143769920000002</v>
      </c>
      <c r="L13" s="19">
        <v>0</v>
      </c>
      <c r="M13" s="22">
        <v>96.38</v>
      </c>
      <c r="N13" s="22">
        <v>64.81</v>
      </c>
      <c r="O13" s="23">
        <v>31.57</v>
      </c>
      <c r="P13" s="24">
        <v>2.9143769920000002</v>
      </c>
      <c r="Q13" s="24">
        <v>1.959750704</v>
      </c>
      <c r="R13" s="19">
        <v>0.95</v>
      </c>
      <c r="S13" s="20">
        <f>D13-E13</f>
        <v>213764962</v>
      </c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25.5" x14ac:dyDescent="0.25">
      <c r="A15" s="18"/>
      <c r="B15" s="18"/>
      <c r="C15" s="18" t="s">
        <v>121</v>
      </c>
      <c r="D15" s="20">
        <v>294420000</v>
      </c>
      <c r="E15" s="20">
        <v>217685000</v>
      </c>
      <c r="F15" s="21">
        <v>1.465551E-2</v>
      </c>
      <c r="G15" s="22">
        <v>92.84</v>
      </c>
      <c r="H15" s="22">
        <v>92.84</v>
      </c>
      <c r="I15" s="23">
        <v>0</v>
      </c>
      <c r="J15" s="24">
        <v>1.3606175484</v>
      </c>
      <c r="K15" s="24">
        <v>1.3606175484</v>
      </c>
      <c r="L15" s="19">
        <v>0</v>
      </c>
      <c r="M15" s="22">
        <v>92.84</v>
      </c>
      <c r="N15" s="22">
        <v>73.94</v>
      </c>
      <c r="O15" s="23">
        <v>18.899999999999999</v>
      </c>
      <c r="P15" s="24">
        <v>1.3606175484</v>
      </c>
      <c r="Q15" s="24">
        <v>1.0836284093999999</v>
      </c>
      <c r="R15" s="19">
        <v>0.28000000000000003</v>
      </c>
      <c r="S15" s="20">
        <f>D15-E15</f>
        <v>76735000</v>
      </c>
      <c r="T15" s="18"/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25.5" x14ac:dyDescent="0.25">
      <c r="A17" s="18"/>
      <c r="B17" s="18"/>
      <c r="C17" s="18" t="s">
        <v>122</v>
      </c>
      <c r="D17" s="20">
        <v>252840000</v>
      </c>
      <c r="E17" s="20">
        <v>168760000</v>
      </c>
      <c r="F17" s="21">
        <v>1.258576E-2</v>
      </c>
      <c r="G17" s="22">
        <v>96.14</v>
      </c>
      <c r="H17" s="22">
        <v>96.14</v>
      </c>
      <c r="I17" s="23">
        <v>0</v>
      </c>
      <c r="J17" s="24">
        <v>1.2099949664</v>
      </c>
      <c r="K17" s="24">
        <v>1.2099949664</v>
      </c>
      <c r="L17" s="19">
        <v>0</v>
      </c>
      <c r="M17" s="22">
        <v>96.14</v>
      </c>
      <c r="N17" s="22">
        <v>66.75</v>
      </c>
      <c r="O17" s="23">
        <v>29.39</v>
      </c>
      <c r="P17" s="24">
        <v>1.2099949664</v>
      </c>
      <c r="Q17" s="24">
        <v>0.84009948000000001</v>
      </c>
      <c r="R17" s="19">
        <v>0.37</v>
      </c>
      <c r="S17" s="20">
        <f>D17-E17</f>
        <v>84080000</v>
      </c>
      <c r="T17" s="18"/>
    </row>
    <row r="18" spans="1:2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38.25" x14ac:dyDescent="0.25">
      <c r="A19" s="18"/>
      <c r="B19" s="18"/>
      <c r="C19" s="18" t="s">
        <v>123</v>
      </c>
      <c r="D19" s="20">
        <v>187595000</v>
      </c>
      <c r="E19" s="20">
        <v>144290000</v>
      </c>
      <c r="F19" s="21">
        <v>9.3380200000000007E-3</v>
      </c>
      <c r="G19" s="22">
        <v>92.84</v>
      </c>
      <c r="H19" s="22">
        <v>92.84</v>
      </c>
      <c r="I19" s="23">
        <v>0</v>
      </c>
      <c r="J19" s="24">
        <v>0.86694177679999995</v>
      </c>
      <c r="K19" s="24">
        <v>0.86694177679999995</v>
      </c>
      <c r="L19" s="19">
        <v>0</v>
      </c>
      <c r="M19" s="22">
        <v>92.84</v>
      </c>
      <c r="N19" s="22">
        <v>76.92</v>
      </c>
      <c r="O19" s="23">
        <v>15.92</v>
      </c>
      <c r="P19" s="24">
        <v>0.86694177679999995</v>
      </c>
      <c r="Q19" s="24">
        <v>0.71828049839999997</v>
      </c>
      <c r="R19" s="19">
        <v>0.15</v>
      </c>
      <c r="S19" s="20">
        <f>D19-E19</f>
        <v>43305000</v>
      </c>
      <c r="T19" s="18"/>
    </row>
    <row r="20" spans="1:2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25.5" x14ac:dyDescent="0.25">
      <c r="A21" s="18"/>
      <c r="B21" s="18"/>
      <c r="C21" s="18" t="s">
        <v>124</v>
      </c>
      <c r="D21" s="20">
        <v>303150120</v>
      </c>
      <c r="E21" s="20">
        <v>225008940</v>
      </c>
      <c r="F21" s="21">
        <v>1.5090070000000001E-2</v>
      </c>
      <c r="G21" s="22">
        <v>96.21</v>
      </c>
      <c r="H21" s="22">
        <v>96.21</v>
      </c>
      <c r="I21" s="23">
        <v>0</v>
      </c>
      <c r="J21" s="24">
        <v>1.4518156347</v>
      </c>
      <c r="K21" s="24">
        <v>1.4518156347</v>
      </c>
      <c r="L21" s="19">
        <v>0</v>
      </c>
      <c r="M21" s="22">
        <v>96.21</v>
      </c>
      <c r="N21" s="22">
        <v>74.22</v>
      </c>
      <c r="O21" s="23">
        <v>21.99</v>
      </c>
      <c r="P21" s="24">
        <v>1.4518156347</v>
      </c>
      <c r="Q21" s="24">
        <v>1.1199849954000001</v>
      </c>
      <c r="R21" s="19">
        <v>0.33</v>
      </c>
      <c r="S21" s="20">
        <f>D21-E21</f>
        <v>78141180</v>
      </c>
      <c r="T21" s="18"/>
    </row>
    <row r="22" spans="1:2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38.25" x14ac:dyDescent="0.25">
      <c r="A23" s="18"/>
      <c r="B23" s="18"/>
      <c r="C23" s="18" t="s">
        <v>125</v>
      </c>
      <c r="D23" s="20">
        <v>60643633</v>
      </c>
      <c r="E23" s="20">
        <v>39721336</v>
      </c>
      <c r="F23" s="21">
        <v>3.0186900000000001E-3</v>
      </c>
      <c r="G23" s="22">
        <v>100</v>
      </c>
      <c r="H23" s="22">
        <v>100</v>
      </c>
      <c r="I23" s="23">
        <v>0</v>
      </c>
      <c r="J23" s="24">
        <v>0.301869</v>
      </c>
      <c r="K23" s="24">
        <v>0.301869</v>
      </c>
      <c r="L23" s="19">
        <v>0</v>
      </c>
      <c r="M23" s="22">
        <v>100</v>
      </c>
      <c r="N23" s="22">
        <v>65.5</v>
      </c>
      <c r="O23" s="23">
        <v>34.5</v>
      </c>
      <c r="P23" s="24">
        <v>0.301869</v>
      </c>
      <c r="Q23" s="24">
        <v>0.19772419499999999</v>
      </c>
      <c r="R23" s="19">
        <v>0.1</v>
      </c>
      <c r="S23" s="20">
        <f>D23-E23</f>
        <v>20922297</v>
      </c>
      <c r="T23" s="18"/>
    </row>
    <row r="24" spans="1:2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ht="25.5" x14ac:dyDescent="0.25">
      <c r="A25" s="18"/>
      <c r="B25" s="18"/>
      <c r="C25" s="18" t="s">
        <v>126</v>
      </c>
      <c r="D25" s="20">
        <v>101245</v>
      </c>
      <c r="E25" s="20">
        <v>59488</v>
      </c>
      <c r="F25" s="21">
        <v>5.04E-6</v>
      </c>
      <c r="G25" s="22">
        <v>97.3</v>
      </c>
      <c r="H25" s="22">
        <v>97.3</v>
      </c>
      <c r="I25" s="23">
        <v>0</v>
      </c>
      <c r="J25" s="24">
        <v>4.9039199999999998E-4</v>
      </c>
      <c r="K25" s="24">
        <v>4.9039199999999998E-4</v>
      </c>
      <c r="L25" s="19">
        <v>0</v>
      </c>
      <c r="M25" s="22">
        <v>97.3</v>
      </c>
      <c r="N25" s="22">
        <v>58.76</v>
      </c>
      <c r="O25" s="23">
        <v>38.54</v>
      </c>
      <c r="P25" s="24">
        <v>4.9039199999999998E-4</v>
      </c>
      <c r="Q25" s="24">
        <v>2.9615039999999999E-4</v>
      </c>
      <c r="R25" s="19">
        <v>0</v>
      </c>
      <c r="S25" s="20">
        <f>D25-E25</f>
        <v>41757</v>
      </c>
      <c r="T25" s="18"/>
    </row>
    <row r="26" spans="1:20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ht="25.5" x14ac:dyDescent="0.25">
      <c r="A27" s="18"/>
      <c r="B27" s="18"/>
      <c r="C27" s="18" t="s">
        <v>127</v>
      </c>
      <c r="D27" s="20">
        <v>569554440</v>
      </c>
      <c r="E27" s="20">
        <v>347424776</v>
      </c>
      <c r="F27" s="21">
        <v>2.8351029999999999E-2</v>
      </c>
      <c r="G27" s="22">
        <v>100</v>
      </c>
      <c r="H27" s="22">
        <v>100</v>
      </c>
      <c r="I27" s="23">
        <v>0</v>
      </c>
      <c r="J27" s="24">
        <v>2.8351030000000002</v>
      </c>
      <c r="K27" s="24">
        <v>2.8351030000000002</v>
      </c>
      <c r="L27" s="19">
        <v>0</v>
      </c>
      <c r="M27" s="22">
        <v>100</v>
      </c>
      <c r="N27" s="22">
        <v>61</v>
      </c>
      <c r="O27" s="23">
        <v>39</v>
      </c>
      <c r="P27" s="24">
        <v>2.8351030000000002</v>
      </c>
      <c r="Q27" s="24">
        <v>1.72941283</v>
      </c>
      <c r="R27" s="19">
        <v>1.1100000000000001</v>
      </c>
      <c r="S27" s="20">
        <f>D27-E27</f>
        <v>222129664</v>
      </c>
      <c r="T27" s="18"/>
    </row>
    <row r="28" spans="1:20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0" ht="38.25" x14ac:dyDescent="0.25">
      <c r="A29" s="18"/>
      <c r="B29" s="18"/>
      <c r="C29" s="18" t="s">
        <v>128</v>
      </c>
      <c r="D29" s="20">
        <v>18078576</v>
      </c>
      <c r="E29" s="20">
        <v>8986385</v>
      </c>
      <c r="F29" s="21">
        <v>8.9990999999999997E-4</v>
      </c>
      <c r="G29" s="22">
        <v>100</v>
      </c>
      <c r="H29" s="22">
        <v>100</v>
      </c>
      <c r="I29" s="23">
        <v>0</v>
      </c>
      <c r="J29" s="24">
        <v>8.9991000000000002E-2</v>
      </c>
      <c r="K29" s="24">
        <v>8.9991000000000002E-2</v>
      </c>
      <c r="L29" s="19">
        <v>0</v>
      </c>
      <c r="M29" s="22">
        <v>100</v>
      </c>
      <c r="N29" s="22">
        <v>49.71</v>
      </c>
      <c r="O29" s="23">
        <v>50.29</v>
      </c>
      <c r="P29" s="24">
        <v>8.9991000000000002E-2</v>
      </c>
      <c r="Q29" s="24">
        <v>4.4734526099999998E-2</v>
      </c>
      <c r="R29" s="19">
        <v>0.05</v>
      </c>
      <c r="S29" s="20">
        <f>D29-E29</f>
        <v>9092191</v>
      </c>
      <c r="T29" s="18"/>
    </row>
    <row r="30" spans="1:20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1:20" ht="25.5" x14ac:dyDescent="0.25">
      <c r="A31" s="18"/>
      <c r="B31" s="18"/>
      <c r="C31" s="18" t="s">
        <v>129</v>
      </c>
      <c r="D31" s="20">
        <v>45995556</v>
      </c>
      <c r="E31" s="20">
        <v>26959320</v>
      </c>
      <c r="F31" s="21">
        <v>2.28955E-3</v>
      </c>
      <c r="G31" s="22">
        <v>100</v>
      </c>
      <c r="H31" s="22">
        <v>100</v>
      </c>
      <c r="I31" s="23">
        <v>0</v>
      </c>
      <c r="J31" s="24">
        <v>0.22895499999999999</v>
      </c>
      <c r="K31" s="24">
        <v>0.22895499999999999</v>
      </c>
      <c r="L31" s="19">
        <v>0</v>
      </c>
      <c r="M31" s="22">
        <v>100</v>
      </c>
      <c r="N31" s="22">
        <v>58.61</v>
      </c>
      <c r="O31" s="23">
        <v>41.39</v>
      </c>
      <c r="P31" s="24">
        <v>0.22895499999999999</v>
      </c>
      <c r="Q31" s="24">
        <v>0.13419052549999999</v>
      </c>
      <c r="R31" s="19">
        <v>0.09</v>
      </c>
      <c r="S31" s="20">
        <f>D31-E31</f>
        <v>19036236</v>
      </c>
      <c r="T31" s="18"/>
    </row>
    <row r="32" spans="1:20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pans="1:20" ht="38.25" x14ac:dyDescent="0.25">
      <c r="A33" s="18"/>
      <c r="B33" s="18"/>
      <c r="C33" s="18" t="s">
        <v>130</v>
      </c>
      <c r="D33" s="20">
        <v>29293740</v>
      </c>
      <c r="E33" s="20">
        <v>0</v>
      </c>
      <c r="F33" s="21">
        <v>1.45817E-3</v>
      </c>
      <c r="G33" s="22">
        <v>100</v>
      </c>
      <c r="H33" s="22">
        <v>0</v>
      </c>
      <c r="I33" s="23">
        <v>100</v>
      </c>
      <c r="J33" s="24">
        <v>0.145817</v>
      </c>
      <c r="K33" s="24">
        <v>0</v>
      </c>
      <c r="L33" s="19">
        <v>0.15</v>
      </c>
      <c r="M33" s="22">
        <v>100</v>
      </c>
      <c r="N33" s="22">
        <v>0</v>
      </c>
      <c r="O33" s="23">
        <v>100</v>
      </c>
      <c r="P33" s="24">
        <v>0.145817</v>
      </c>
      <c r="Q33" s="24">
        <v>0</v>
      </c>
      <c r="R33" s="19">
        <v>0.15</v>
      </c>
      <c r="S33" s="20">
        <f>D33-E33</f>
        <v>29293740</v>
      </c>
      <c r="T33" s="18"/>
    </row>
    <row r="34" spans="1:20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</row>
    <row r="35" spans="1:20" ht="38.25" x14ac:dyDescent="0.25">
      <c r="A35" s="18"/>
      <c r="B35" s="18"/>
      <c r="C35" s="18" t="s">
        <v>131</v>
      </c>
      <c r="D35" s="20">
        <v>7216726324</v>
      </c>
      <c r="E35" s="20">
        <v>5032554926</v>
      </c>
      <c r="F35" s="21">
        <v>0.35923096999999998</v>
      </c>
      <c r="G35" s="22">
        <v>91.65</v>
      </c>
      <c r="H35" s="22">
        <v>91.65</v>
      </c>
      <c r="I35" s="23">
        <v>0</v>
      </c>
      <c r="J35" s="24">
        <v>32.923518400500001</v>
      </c>
      <c r="K35" s="24">
        <v>32.923518400500001</v>
      </c>
      <c r="L35" s="19">
        <v>0</v>
      </c>
      <c r="M35" s="22">
        <v>91.65</v>
      </c>
      <c r="N35" s="22">
        <v>69.73</v>
      </c>
      <c r="O35" s="23">
        <v>21.92</v>
      </c>
      <c r="P35" s="24">
        <v>32.923518400500001</v>
      </c>
      <c r="Q35" s="24">
        <v>25.049175538099998</v>
      </c>
      <c r="R35" s="19">
        <v>7.87</v>
      </c>
      <c r="S35" s="20">
        <f>D35-E35</f>
        <v>2184171398</v>
      </c>
      <c r="T35" s="18"/>
    </row>
    <row r="36" spans="1:20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</row>
    <row r="37" spans="1:20" ht="38.25" x14ac:dyDescent="0.25">
      <c r="A37" s="18"/>
      <c r="B37" s="18"/>
      <c r="C37" s="18" t="s">
        <v>132</v>
      </c>
      <c r="D37" s="20">
        <v>1043888244</v>
      </c>
      <c r="E37" s="20">
        <v>739030512</v>
      </c>
      <c r="F37" s="21">
        <v>5.19622E-2</v>
      </c>
      <c r="G37" s="22">
        <v>91.65</v>
      </c>
      <c r="H37" s="22">
        <v>91.65</v>
      </c>
      <c r="I37" s="23">
        <v>0</v>
      </c>
      <c r="J37" s="24">
        <v>4.7623356299999999</v>
      </c>
      <c r="K37" s="24">
        <v>4.7623356299999999</v>
      </c>
      <c r="L37" s="19">
        <v>0</v>
      </c>
      <c r="M37" s="22">
        <v>91.65</v>
      </c>
      <c r="N37" s="22">
        <v>70.8</v>
      </c>
      <c r="O37" s="23">
        <v>20.85</v>
      </c>
      <c r="P37" s="24">
        <v>4.7623356299999999</v>
      </c>
      <c r="Q37" s="24">
        <v>3.67892376</v>
      </c>
      <c r="R37" s="19">
        <v>1.08</v>
      </c>
      <c r="S37" s="20">
        <f>D37-E37</f>
        <v>304857732</v>
      </c>
      <c r="T37" s="18"/>
    </row>
    <row r="38" spans="1:20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</row>
    <row r="39" spans="1:20" ht="38.25" x14ac:dyDescent="0.25">
      <c r="A39" s="18"/>
      <c r="B39" s="18"/>
      <c r="C39" s="18" t="s">
        <v>133</v>
      </c>
      <c r="D39" s="20">
        <v>3267108372</v>
      </c>
      <c r="E39" s="20">
        <v>2402184158</v>
      </c>
      <c r="F39" s="21">
        <v>0.16262865000000001</v>
      </c>
      <c r="G39" s="22">
        <v>91.65</v>
      </c>
      <c r="H39" s="22">
        <v>91.65</v>
      </c>
      <c r="I39" s="23">
        <v>0</v>
      </c>
      <c r="J39" s="24">
        <v>14.904915772500001</v>
      </c>
      <c r="K39" s="24">
        <v>14.904915772500001</v>
      </c>
      <c r="L39" s="19">
        <v>0</v>
      </c>
      <c r="M39" s="22">
        <v>91.65</v>
      </c>
      <c r="N39" s="22">
        <v>73.53</v>
      </c>
      <c r="O39" s="23">
        <v>18.12</v>
      </c>
      <c r="P39" s="24">
        <v>14.904915772500001</v>
      </c>
      <c r="Q39" s="24">
        <v>11.9580846345</v>
      </c>
      <c r="R39" s="19">
        <v>2.95</v>
      </c>
      <c r="S39" s="20">
        <f>D39-E39</f>
        <v>864924214</v>
      </c>
      <c r="T39" s="18"/>
    </row>
    <row r="40" spans="1:20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0" ht="51" x14ac:dyDescent="0.25">
      <c r="A41" s="18"/>
      <c r="B41" s="18"/>
      <c r="C41" s="18" t="s">
        <v>134</v>
      </c>
      <c r="D41" s="20">
        <v>56400000</v>
      </c>
      <c r="E41" s="20">
        <v>29225000</v>
      </c>
      <c r="F41" s="21">
        <v>2.80745E-3</v>
      </c>
      <c r="G41" s="22">
        <v>74.97</v>
      </c>
      <c r="H41" s="22">
        <v>74.97</v>
      </c>
      <c r="I41" s="23">
        <v>0</v>
      </c>
      <c r="J41" s="24">
        <v>0.21047452650000001</v>
      </c>
      <c r="K41" s="24">
        <v>0.21047452650000001</v>
      </c>
      <c r="L41" s="19">
        <v>0</v>
      </c>
      <c r="M41" s="22">
        <v>74.97</v>
      </c>
      <c r="N41" s="22">
        <v>51.82</v>
      </c>
      <c r="O41" s="23">
        <v>23.15</v>
      </c>
      <c r="P41" s="24">
        <v>0.21047452650000001</v>
      </c>
      <c r="Q41" s="24">
        <v>0.145482059</v>
      </c>
      <c r="R41" s="19">
        <v>0.06</v>
      </c>
      <c r="S41" s="20">
        <f>D41-E41</f>
        <v>27175000</v>
      </c>
      <c r="T41" s="18"/>
    </row>
    <row r="42" spans="1:20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20" ht="38.25" x14ac:dyDescent="0.25">
      <c r="A43" s="18"/>
      <c r="B43" s="18"/>
      <c r="C43" s="18" t="s">
        <v>135</v>
      </c>
      <c r="D43" s="20">
        <v>30000000</v>
      </c>
      <c r="E43" s="20">
        <v>16800000</v>
      </c>
      <c r="F43" s="21">
        <v>1.49333E-3</v>
      </c>
      <c r="G43" s="22">
        <v>74.97</v>
      </c>
      <c r="H43" s="22">
        <v>74.97</v>
      </c>
      <c r="I43" s="23">
        <v>0</v>
      </c>
      <c r="J43" s="24">
        <v>0.11195495010000001</v>
      </c>
      <c r="K43" s="24">
        <v>0.11195495010000001</v>
      </c>
      <c r="L43" s="19">
        <v>0</v>
      </c>
      <c r="M43" s="22">
        <v>74.97</v>
      </c>
      <c r="N43" s="22">
        <v>56</v>
      </c>
      <c r="O43" s="23">
        <v>18.97</v>
      </c>
      <c r="P43" s="24">
        <v>0.11195495010000001</v>
      </c>
      <c r="Q43" s="24">
        <v>8.3626480000000003E-2</v>
      </c>
      <c r="R43" s="19">
        <v>0.03</v>
      </c>
      <c r="S43" s="20">
        <f>D43-E43</f>
        <v>13200000</v>
      </c>
      <c r="T43" s="18"/>
    </row>
    <row r="44" spans="1:20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x14ac:dyDescent="0.25">
      <c r="A45" s="11"/>
      <c r="B45" s="11"/>
      <c r="C45" s="11"/>
      <c r="D45" s="12">
        <f>SUM(D11:D43)</f>
        <v>20089377096</v>
      </c>
      <c r="E45" s="12">
        <f>SUM(E11:E43)</f>
        <v>14387528269</v>
      </c>
      <c r="F45" s="13">
        <f>SUM(F11:F43)</f>
        <v>1.0000000200000001</v>
      </c>
      <c r="G45" s="16"/>
      <c r="H45" s="16"/>
      <c r="I45" s="16"/>
      <c r="J45" s="15">
        <f>SUM(J11:J43)</f>
        <v>93.568017381999994</v>
      </c>
      <c r="K45" s="15">
        <f>SUM(K11:K43)</f>
        <v>93.422200382</v>
      </c>
      <c r="L45" s="15">
        <f>J45-K45</f>
        <v>0.14581700000000999</v>
      </c>
      <c r="M45" s="16"/>
      <c r="N45" s="16"/>
      <c r="O45" s="16"/>
      <c r="P45" s="15">
        <f>SUM(P11:P43)</f>
        <v>93.568017381999994</v>
      </c>
      <c r="Q45" s="15">
        <f>SUM(Q11:Q43)</f>
        <v>71.615426853299994</v>
      </c>
      <c r="R45" s="15">
        <f>P45-Q45</f>
        <v>21.9525905287</v>
      </c>
      <c r="S45" s="12">
        <f>D45-E45</f>
        <v>5701848827</v>
      </c>
      <c r="T45" s="16"/>
    </row>
    <row r="47" spans="1:2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 t="s">
        <v>75</v>
      </c>
      <c r="Q47" s="3"/>
      <c r="R47" s="3"/>
      <c r="S47" s="3"/>
      <c r="T47" s="3"/>
    </row>
    <row r="48" spans="1:20" x14ac:dyDescent="0.25">
      <c r="A48" s="3"/>
      <c r="B48" s="3"/>
      <c r="C48" s="3" t="s">
        <v>76</v>
      </c>
      <c r="D48" s="3"/>
      <c r="E48" s="3"/>
      <c r="F48" s="3"/>
      <c r="G48" s="3" t="s">
        <v>100</v>
      </c>
      <c r="H48" s="3"/>
      <c r="I48" s="3"/>
      <c r="J48" s="3"/>
      <c r="K48" s="3"/>
      <c r="L48" s="3"/>
      <c r="M48" s="3"/>
      <c r="N48" s="3"/>
      <c r="O48" s="3"/>
      <c r="P48" s="3" t="s">
        <v>101</v>
      </c>
      <c r="Q48" s="3"/>
      <c r="R48" s="3"/>
      <c r="S48" s="3"/>
      <c r="T48" s="3"/>
    </row>
    <row r="49" spans="1:20" x14ac:dyDescent="0.25">
      <c r="A49" s="3"/>
      <c r="B49" s="3"/>
      <c r="C49" s="3" t="s">
        <v>77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 t="s">
        <v>136</v>
      </c>
      <c r="Q49" s="3"/>
      <c r="R49" s="3"/>
      <c r="S49" s="3"/>
      <c r="T49" s="3"/>
    </row>
    <row r="53" spans="1:20" x14ac:dyDescent="0.25">
      <c r="A53" s="17"/>
      <c r="B53" s="17"/>
      <c r="C53" s="17" t="s">
        <v>78</v>
      </c>
      <c r="D53" s="17"/>
      <c r="E53" s="17"/>
      <c r="F53" s="17"/>
      <c r="G53" s="17" t="s">
        <v>103</v>
      </c>
      <c r="H53" s="17"/>
      <c r="I53" s="17"/>
      <c r="J53" s="17"/>
      <c r="K53" s="17"/>
      <c r="L53" s="17"/>
      <c r="M53" s="17"/>
      <c r="N53" s="17"/>
      <c r="O53" s="17"/>
      <c r="P53" s="17" t="s">
        <v>104</v>
      </c>
      <c r="Q53" s="17"/>
      <c r="R53" s="17"/>
      <c r="S53" s="17"/>
      <c r="T53" s="17"/>
    </row>
    <row r="54" spans="1:20" x14ac:dyDescent="0.25">
      <c r="A54" s="3"/>
      <c r="B54" s="3"/>
      <c r="C54" s="3" t="s">
        <v>79</v>
      </c>
      <c r="D54" s="3"/>
      <c r="E54" s="3"/>
      <c r="F54" s="3"/>
      <c r="G54" s="3" t="s">
        <v>105</v>
      </c>
      <c r="H54" s="3"/>
      <c r="I54" s="3"/>
      <c r="J54" s="3"/>
      <c r="K54" s="3"/>
      <c r="L54" s="3"/>
      <c r="M54" s="3"/>
      <c r="N54" s="3"/>
      <c r="O54" s="3"/>
      <c r="P54" s="3" t="s">
        <v>106</v>
      </c>
      <c r="Q54" s="3"/>
      <c r="R54" s="3"/>
      <c r="S54" s="3"/>
      <c r="T54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opLeftCell="A10" workbookViewId="0">
      <selection activeCell="A32" sqref="A32:T32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x14ac:dyDescent="0.25">
      <c r="A4" t="s">
        <v>81</v>
      </c>
      <c r="C4" t="s">
        <v>82</v>
      </c>
    </row>
    <row r="5" spans="1:20" x14ac:dyDescent="0.25">
      <c r="A5" t="s">
        <v>83</v>
      </c>
      <c r="C5" t="s">
        <v>84</v>
      </c>
    </row>
    <row r="6" spans="1:20" x14ac:dyDescent="0.25">
      <c r="A6" s="44" t="s">
        <v>4</v>
      </c>
      <c r="B6" s="44" t="s">
        <v>85</v>
      </c>
      <c r="C6" s="44" t="s">
        <v>86</v>
      </c>
      <c r="D6" s="44" t="s">
        <v>87</v>
      </c>
      <c r="E6" s="44" t="s">
        <v>8</v>
      </c>
      <c r="F6" s="44" t="s">
        <v>88</v>
      </c>
      <c r="G6" s="44" t="s">
        <v>89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 t="s">
        <v>11</v>
      </c>
      <c r="T6" s="44" t="s">
        <v>90</v>
      </c>
    </row>
    <row r="7" spans="1:20" x14ac:dyDescent="0.25">
      <c r="A7" s="44"/>
      <c r="B7" s="44"/>
      <c r="C7" s="44"/>
      <c r="D7" s="44"/>
      <c r="E7" s="44"/>
      <c r="F7" s="44"/>
      <c r="G7" s="44" t="s">
        <v>12</v>
      </c>
      <c r="H7" s="44"/>
      <c r="I7" s="44"/>
      <c r="J7" s="44" t="s">
        <v>13</v>
      </c>
      <c r="K7" s="44"/>
      <c r="L7" s="44"/>
      <c r="M7" s="44" t="s">
        <v>14</v>
      </c>
      <c r="N7" s="44"/>
      <c r="O7" s="44"/>
      <c r="P7" s="44" t="s">
        <v>15</v>
      </c>
      <c r="Q7" s="44"/>
      <c r="R7" s="44"/>
      <c r="S7" s="44"/>
      <c r="T7" s="44"/>
    </row>
    <row r="8" spans="1:20" x14ac:dyDescent="0.25">
      <c r="A8" s="44"/>
      <c r="B8" s="44"/>
      <c r="C8" s="44"/>
      <c r="D8" s="44"/>
      <c r="E8" s="44"/>
      <c r="F8" s="44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44"/>
      <c r="T8" s="44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91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92</v>
      </c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38.25" x14ac:dyDescent="0.25">
      <c r="A11" s="19">
        <v>1</v>
      </c>
      <c r="B11" s="18" t="s">
        <v>38</v>
      </c>
      <c r="C11" s="18" t="s">
        <v>137</v>
      </c>
      <c r="D11" s="20">
        <v>93945800</v>
      </c>
      <c r="E11" s="20">
        <v>93148400</v>
      </c>
      <c r="F11" s="21">
        <v>0.21474652999999999</v>
      </c>
      <c r="G11" s="22">
        <v>100</v>
      </c>
      <c r="H11" s="22">
        <v>100</v>
      </c>
      <c r="I11" s="23">
        <v>0</v>
      </c>
      <c r="J11" s="24">
        <v>21.474653</v>
      </c>
      <c r="K11" s="24">
        <v>21.474653</v>
      </c>
      <c r="L11" s="19">
        <v>0</v>
      </c>
      <c r="M11" s="22">
        <v>100</v>
      </c>
      <c r="N11" s="22">
        <v>99.15</v>
      </c>
      <c r="O11" s="23">
        <v>0.85</v>
      </c>
      <c r="P11" s="24">
        <v>21.474653</v>
      </c>
      <c r="Q11" s="24">
        <v>21.292118449499998</v>
      </c>
      <c r="R11" s="19">
        <v>0.18</v>
      </c>
      <c r="S11" s="20">
        <f>D11-E11</f>
        <v>797400</v>
      </c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114.75" x14ac:dyDescent="0.25">
      <c r="A13" s="18"/>
      <c r="B13" s="18" t="s">
        <v>138</v>
      </c>
      <c r="C13" s="18" t="s">
        <v>139</v>
      </c>
      <c r="D13" s="20">
        <v>310596800</v>
      </c>
      <c r="E13" s="20">
        <v>209731200</v>
      </c>
      <c r="F13" s="21">
        <v>0.70997940999999998</v>
      </c>
      <c r="G13" s="22">
        <v>75.650000000000006</v>
      </c>
      <c r="H13" s="22">
        <v>75.650000000000006</v>
      </c>
      <c r="I13" s="23">
        <v>0</v>
      </c>
      <c r="J13" s="24">
        <v>53.709942366500002</v>
      </c>
      <c r="K13" s="24">
        <v>53.709942366500002</v>
      </c>
      <c r="L13" s="19">
        <v>0</v>
      </c>
      <c r="M13" s="22">
        <v>75.650000000000006</v>
      </c>
      <c r="N13" s="22">
        <v>67.53</v>
      </c>
      <c r="O13" s="23">
        <v>8.1199999999999992</v>
      </c>
      <c r="P13" s="24">
        <v>53.709942366500002</v>
      </c>
      <c r="Q13" s="24">
        <v>47.944909557300001</v>
      </c>
      <c r="R13" s="19">
        <v>5.77</v>
      </c>
      <c r="S13" s="20">
        <f>D13-E13</f>
        <v>100865600</v>
      </c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38.25" x14ac:dyDescent="0.25">
      <c r="A15" s="18"/>
      <c r="B15" s="18"/>
      <c r="C15" s="18" t="s">
        <v>140</v>
      </c>
      <c r="D15" s="20">
        <v>10000000</v>
      </c>
      <c r="E15" s="20">
        <v>3404600</v>
      </c>
      <c r="F15" s="21">
        <v>2.285856E-2</v>
      </c>
      <c r="G15" s="22">
        <v>100</v>
      </c>
      <c r="H15" s="22">
        <v>34.04</v>
      </c>
      <c r="I15" s="23">
        <v>65.959999999999994</v>
      </c>
      <c r="J15" s="24">
        <v>2.2858559999999999</v>
      </c>
      <c r="K15" s="24">
        <v>0.77810538240000005</v>
      </c>
      <c r="L15" s="19">
        <v>1.51</v>
      </c>
      <c r="M15" s="22">
        <v>100</v>
      </c>
      <c r="N15" s="22">
        <v>34.049999999999997</v>
      </c>
      <c r="O15" s="23">
        <v>65.95</v>
      </c>
      <c r="P15" s="24">
        <v>2.2858559999999999</v>
      </c>
      <c r="Q15" s="24">
        <v>0.77833396799999999</v>
      </c>
      <c r="R15" s="19">
        <v>1.51</v>
      </c>
      <c r="S15" s="20">
        <f>D15-E15</f>
        <v>6595400</v>
      </c>
      <c r="T15" s="18"/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38.25" x14ac:dyDescent="0.25">
      <c r="A17" s="18"/>
      <c r="B17" s="18"/>
      <c r="C17" s="18" t="s">
        <v>141</v>
      </c>
      <c r="D17" s="20">
        <v>11499456</v>
      </c>
      <c r="E17" s="20">
        <v>7666304</v>
      </c>
      <c r="F17" s="21">
        <v>2.62861E-2</v>
      </c>
      <c r="G17" s="22">
        <v>74.97</v>
      </c>
      <c r="H17" s="22">
        <v>74.97</v>
      </c>
      <c r="I17" s="23">
        <v>0</v>
      </c>
      <c r="J17" s="24">
        <v>1.970668917</v>
      </c>
      <c r="K17" s="24">
        <v>1.970668917</v>
      </c>
      <c r="L17" s="19">
        <v>0</v>
      </c>
      <c r="M17" s="22">
        <v>74.97</v>
      </c>
      <c r="N17" s="22">
        <v>66.67</v>
      </c>
      <c r="O17" s="23">
        <v>8.3000000000000007</v>
      </c>
      <c r="P17" s="24">
        <v>1.970668917</v>
      </c>
      <c r="Q17" s="24">
        <v>1.752494287</v>
      </c>
      <c r="R17" s="19">
        <v>0.22</v>
      </c>
      <c r="S17" s="20">
        <f>D17-E17</f>
        <v>3833152</v>
      </c>
      <c r="T17" s="18"/>
    </row>
    <row r="18" spans="1:2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38.25" x14ac:dyDescent="0.25">
      <c r="A19" s="18"/>
      <c r="B19" s="18"/>
      <c r="C19" s="18" t="s">
        <v>142</v>
      </c>
      <c r="D19" s="20">
        <v>647040</v>
      </c>
      <c r="E19" s="20">
        <v>431360</v>
      </c>
      <c r="F19" s="21">
        <v>1.47904E-3</v>
      </c>
      <c r="G19" s="22">
        <v>74.97</v>
      </c>
      <c r="H19" s="22">
        <v>74.97</v>
      </c>
      <c r="I19" s="23">
        <v>0</v>
      </c>
      <c r="J19" s="24">
        <v>0.11088362879999999</v>
      </c>
      <c r="K19" s="24">
        <v>0.11088362879999999</v>
      </c>
      <c r="L19" s="19">
        <v>0</v>
      </c>
      <c r="M19" s="22">
        <v>74.97</v>
      </c>
      <c r="N19" s="22">
        <v>66.67</v>
      </c>
      <c r="O19" s="23">
        <v>8.3000000000000007</v>
      </c>
      <c r="P19" s="24">
        <v>0.11088362879999999</v>
      </c>
      <c r="Q19" s="24">
        <v>9.8607596800000002E-2</v>
      </c>
      <c r="R19" s="19">
        <v>0.01</v>
      </c>
      <c r="S19" s="20">
        <f>D19-E19</f>
        <v>215680</v>
      </c>
      <c r="T19" s="18"/>
    </row>
    <row r="20" spans="1:2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38.25" x14ac:dyDescent="0.25">
      <c r="A21" s="18"/>
      <c r="B21" s="18"/>
      <c r="C21" s="18" t="s">
        <v>143</v>
      </c>
      <c r="D21" s="20">
        <v>10783872</v>
      </c>
      <c r="E21" s="20">
        <v>7189248</v>
      </c>
      <c r="F21" s="21">
        <v>2.4650370000000001E-2</v>
      </c>
      <c r="G21" s="22">
        <v>74.97</v>
      </c>
      <c r="H21" s="22">
        <v>74.97</v>
      </c>
      <c r="I21" s="23">
        <v>0</v>
      </c>
      <c r="J21" s="24">
        <v>1.8480382389000001</v>
      </c>
      <c r="K21" s="24">
        <v>1.8480382389000001</v>
      </c>
      <c r="L21" s="19">
        <v>0</v>
      </c>
      <c r="M21" s="22">
        <v>74.97</v>
      </c>
      <c r="N21" s="22">
        <v>66.67</v>
      </c>
      <c r="O21" s="23">
        <v>8.3000000000000007</v>
      </c>
      <c r="P21" s="24">
        <v>1.8480382389000001</v>
      </c>
      <c r="Q21" s="24">
        <v>1.6434401678999999</v>
      </c>
      <c r="R21" s="19">
        <v>0.2</v>
      </c>
      <c r="S21" s="20">
        <f>D21-E21</f>
        <v>3594624</v>
      </c>
      <c r="T21" s="18"/>
    </row>
    <row r="22" spans="1:20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x14ac:dyDescent="0.25">
      <c r="A23" s="11"/>
      <c r="B23" s="11"/>
      <c r="C23" s="11"/>
      <c r="D23" s="12">
        <f>SUM(D11:D21)</f>
        <v>437472968</v>
      </c>
      <c r="E23" s="12">
        <f>SUM(E11:E21)</f>
        <v>321571112</v>
      </c>
      <c r="F23" s="13">
        <f>SUM(F11:F21)</f>
        <v>1.0000000099999999</v>
      </c>
      <c r="G23" s="16"/>
      <c r="H23" s="16"/>
      <c r="I23" s="16"/>
      <c r="J23" s="15">
        <f>SUM(J11:J21)</f>
        <v>81.400042151199997</v>
      </c>
      <c r="K23" s="15">
        <f>SUM(K11:K21)</f>
        <v>79.892291533600002</v>
      </c>
      <c r="L23" s="15">
        <f>J23-K23</f>
        <v>1.5077506176</v>
      </c>
      <c r="M23" s="16"/>
      <c r="N23" s="16"/>
      <c r="O23" s="16"/>
      <c r="P23" s="15">
        <f>SUM(P11:P21)</f>
        <v>81.400042151199997</v>
      </c>
      <c r="Q23" s="15">
        <f>SUM(Q11:Q21)</f>
        <v>73.509904026499996</v>
      </c>
      <c r="R23" s="15">
        <f>P23-Q23</f>
        <v>7.8901381247</v>
      </c>
      <c r="S23" s="12">
        <f>D23-E23</f>
        <v>115901856</v>
      </c>
      <c r="T23" s="16"/>
    </row>
    <row r="25" spans="1:2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 t="s">
        <v>75</v>
      </c>
      <c r="Q25" s="3"/>
      <c r="R25" s="3"/>
      <c r="S25" s="3"/>
      <c r="T25" s="3"/>
    </row>
    <row r="26" spans="1:20" x14ac:dyDescent="0.25">
      <c r="A26" s="3"/>
      <c r="B26" s="3"/>
      <c r="C26" s="3" t="s">
        <v>76</v>
      </c>
      <c r="D26" s="3"/>
      <c r="E26" s="3"/>
      <c r="F26" s="3"/>
      <c r="G26" s="3" t="s">
        <v>100</v>
      </c>
      <c r="H26" s="3"/>
      <c r="I26" s="3"/>
      <c r="J26" s="3"/>
      <c r="K26" s="3"/>
      <c r="L26" s="3"/>
      <c r="M26" s="3"/>
      <c r="N26" s="3"/>
      <c r="O26" s="3"/>
      <c r="P26" s="3" t="s">
        <v>101</v>
      </c>
      <c r="Q26" s="3"/>
      <c r="R26" s="3"/>
      <c r="S26" s="3"/>
      <c r="T26" s="3"/>
    </row>
    <row r="27" spans="1:20" x14ac:dyDescent="0.25">
      <c r="A27" s="3"/>
      <c r="B27" s="3"/>
      <c r="C27" s="3" t="s">
        <v>77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 t="s">
        <v>144</v>
      </c>
      <c r="Q27" s="3"/>
      <c r="R27" s="3"/>
      <c r="S27" s="3"/>
      <c r="T27" s="3"/>
    </row>
    <row r="31" spans="1:20" x14ac:dyDescent="0.25">
      <c r="A31" s="17"/>
      <c r="B31" s="17"/>
      <c r="C31" s="17" t="s">
        <v>78</v>
      </c>
      <c r="D31" s="17"/>
      <c r="E31" s="17"/>
      <c r="F31" s="17"/>
      <c r="G31" s="17" t="s">
        <v>103</v>
      </c>
      <c r="H31" s="17"/>
      <c r="I31" s="17"/>
      <c r="J31" s="17"/>
      <c r="K31" s="17"/>
      <c r="L31" s="17"/>
      <c r="M31" s="17"/>
      <c r="N31" s="17"/>
      <c r="O31" s="17"/>
      <c r="P31" s="17" t="s">
        <v>104</v>
      </c>
      <c r="Q31" s="17"/>
      <c r="R31" s="17"/>
      <c r="S31" s="17"/>
      <c r="T31" s="17"/>
    </row>
    <row r="32" spans="1:20" x14ac:dyDescent="0.25">
      <c r="A32" s="3"/>
      <c r="B32" s="3"/>
      <c r="C32" s="3" t="s">
        <v>79</v>
      </c>
      <c r="D32" s="3"/>
      <c r="E32" s="3"/>
      <c r="F32" s="3"/>
      <c r="G32" s="3" t="s">
        <v>105</v>
      </c>
      <c r="H32" s="3"/>
      <c r="I32" s="3"/>
      <c r="J32" s="3"/>
      <c r="K32" s="3"/>
      <c r="L32" s="3"/>
      <c r="M32" s="3"/>
      <c r="N32" s="3"/>
      <c r="O32" s="3"/>
      <c r="P32" s="3" t="s">
        <v>106</v>
      </c>
      <c r="Q32" s="3"/>
      <c r="R32" s="3"/>
      <c r="S32" s="3"/>
      <c r="T32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Summary Kegiatan</vt:lpstr>
      <vt:lpstr>1-Penyusunan Dokumen Perenca</vt:lpstr>
      <vt:lpstr>2-Koordinasi dan Penyusunan </vt:lpstr>
      <vt:lpstr>3-Koordinasi dan Penyusunan </vt:lpstr>
      <vt:lpstr>4-Koordinasi dan Penyusunan </vt:lpstr>
      <vt:lpstr>5-Koordinasi dan Penyusunan </vt:lpstr>
      <vt:lpstr>6-Evaluasi Kinerja Perangkat</vt:lpstr>
      <vt:lpstr>7-Penyediaan Gaji dan Tunjan</vt:lpstr>
      <vt:lpstr>8-Penyediaan Jasa Pemelihara</vt:lpstr>
      <vt:lpstr>9-Pemeliharaan atau Rehabili</vt:lpstr>
      <vt:lpstr>10-Pengembangan Kapasitas Mas</vt:lpstr>
      <vt:lpstr>11-Penyediaan Prasarana Usaha</vt:lpstr>
      <vt:lpstr>12-Pengawasan Pemanfaatan Rua</vt:lpstr>
      <vt:lpstr>13-Pengawasan Usaha Perikanan</vt:lpstr>
      <vt:lpstr>14-Pelaksanaan Bimbingan dan </vt:lpstr>
      <vt:lpstr>15-Penyediaan Bahan Logistik </vt:lpstr>
      <vt:lpstr>16-Penyediaan Jasa Pemelihara</vt:lpstr>
      <vt:lpstr>17-Pemeliharaan atau Rehabili</vt:lpstr>
      <vt:lpstr>18-Penyediaan Sarana Pembudid</vt:lpstr>
      <vt:lpstr>19-Penyediaan Bahan Logistik </vt:lpstr>
      <vt:lpstr>20-Penyediaan Jasa Pemelihara</vt:lpstr>
      <vt:lpstr>21-Pemeliharaan atau Rehabili</vt:lpstr>
      <vt:lpstr>22-Pelaksanaan Bimbingan dan </vt:lpstr>
      <vt:lpstr>23-Pelaksanaan Bimbingan, Fas</vt:lpstr>
      <vt:lpstr>24-Penyediaan Peralatan dan P</vt:lpstr>
      <vt:lpstr>25-Penyediaan Bahan Logistik </vt:lpstr>
      <vt:lpstr>26-Penyediaan Jasa Pemelihara</vt:lpstr>
      <vt:lpstr>27-Pemeliharaan atau Rehabili</vt:lpstr>
      <vt:lpstr>28-Pengelolaan Kawasan Konser</vt:lpstr>
      <vt:lpstr>29-Penyediaan Peralatan dan P</vt:lpstr>
      <vt:lpstr>30-Penyediaan Bahan Logistik </vt:lpstr>
      <vt:lpstr>31-Penyediaan Jasa Pemelihara</vt:lpstr>
      <vt:lpstr>32-Pemeliharaan atau Rehabili</vt:lpstr>
      <vt:lpstr>33-Penentuan Lokasi Pembangun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SIEP</dc:creator>
  <cp:keywords/>
  <dc:description>Export Data SIEP</dc:description>
  <cp:lastModifiedBy>USER</cp:lastModifiedBy>
  <cp:lastPrinted>2024-01-10T18:56:23Z</cp:lastPrinted>
  <dcterms:created xsi:type="dcterms:W3CDTF">2023-10-10T07:09:00Z</dcterms:created>
  <dcterms:modified xsi:type="dcterms:W3CDTF">2024-01-10T20:14:52Z</dcterms:modified>
  <cp:category/>
</cp:coreProperties>
</file>